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ti1files\pv-lab\pvlab-commun\Group\Cours_PV-EPFL\Fundamentals_and_processes_for_photovoltaic_devices\2021\Exercises\04_carrier-diff-abs (05.03)\ex_sol04\"/>
    </mc:Choice>
  </mc:AlternateContent>
  <bookViews>
    <workbookView xWindow="0" yWindow="0" windowWidth="28776" windowHeight="12252"/>
  </bookViews>
  <sheets>
    <sheet name="Question_d" sheetId="1" r:id="rId1"/>
    <sheet name="Question_e" sheetId="2" r:id="rId2"/>
  </sheets>
  <calcPr calcId="162913"/>
</workbook>
</file>

<file path=xl/calcChain.xml><?xml version="1.0" encoding="utf-8"?>
<calcChain xmlns="http://schemas.openxmlformats.org/spreadsheetml/2006/main">
  <c r="E3" i="2" l="1"/>
  <c r="E5" i="2" s="1"/>
  <c r="D3" i="2"/>
  <c r="D5" i="2" s="1"/>
  <c r="D6" i="2" s="1"/>
  <c r="D7" i="2" s="1"/>
  <c r="C3" i="2"/>
  <c r="C5" i="2" s="1"/>
  <c r="C6" i="2" s="1"/>
  <c r="C7" i="2" s="1"/>
  <c r="E6" i="2" l="1"/>
  <c r="E7" i="2" s="1"/>
  <c r="E8" i="2" s="1"/>
  <c r="C8" i="2"/>
  <c r="D8" i="2"/>
  <c r="E3" i="1" l="1"/>
  <c r="E7" i="1" s="1"/>
  <c r="D3" i="1"/>
  <c r="D7" i="1" s="1"/>
  <c r="C3" i="1"/>
  <c r="C7" i="1" s="1"/>
  <c r="C9" i="1" s="1"/>
  <c r="C11" i="1" s="1"/>
  <c r="E6" i="1"/>
  <c r="E8" i="1" s="1"/>
  <c r="E10" i="1" s="1"/>
  <c r="C6" i="1" l="1"/>
  <c r="D9" i="1"/>
  <c r="D11" i="1" s="1"/>
  <c r="D13" i="1" s="1"/>
  <c r="C13" i="1"/>
  <c r="E12" i="1"/>
  <c r="D6" i="1"/>
  <c r="E9" i="1"/>
  <c r="E11" i="1" s="1"/>
  <c r="E13" i="1" s="1"/>
  <c r="C8" i="1" l="1"/>
  <c r="C10" i="1" s="1"/>
  <c r="C12" i="1" s="1"/>
  <c r="D8" i="1"/>
  <c r="D10" i="1" s="1"/>
  <c r="D12" i="1" s="1"/>
</calcChain>
</file>

<file path=xl/sharedStrings.xml><?xml version="1.0" encoding="utf-8"?>
<sst xmlns="http://schemas.openxmlformats.org/spreadsheetml/2006/main" count="54" uniqueCount="25">
  <si>
    <t>Ge</t>
  </si>
  <si>
    <t>Si</t>
  </si>
  <si>
    <t>GaAs</t>
  </si>
  <si>
    <t>Eg</t>
  </si>
  <si>
    <t>eV</t>
  </si>
  <si>
    <t>I0</t>
  </si>
  <si>
    <t>mA/cm2</t>
  </si>
  <si>
    <t>Isc,AM0</t>
  </si>
  <si>
    <t>Isc,AM15</t>
  </si>
  <si>
    <t>Voc,AM0</t>
  </si>
  <si>
    <t>V</t>
  </si>
  <si>
    <t>1,5e8*exp(-B2/G5/G6)</t>
  </si>
  <si>
    <t>Voc,AM15</t>
  </si>
  <si>
    <t>q</t>
  </si>
  <si>
    <t>voc,AM0</t>
  </si>
  <si>
    <t>voc,AM15</t>
  </si>
  <si>
    <t>kB</t>
  </si>
  <si>
    <t>FF,AM0</t>
  </si>
  <si>
    <t>%</t>
  </si>
  <si>
    <t>T</t>
  </si>
  <si>
    <t>FF,AM15</t>
  </si>
  <si>
    <t>P,AM0</t>
  </si>
  <si>
    <t>nAM0</t>
  </si>
  <si>
    <t>P,AM15</t>
  </si>
  <si>
    <t>nAM15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</si>
</sst>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 applyBorder="1"/>
    <xf numFmtId="11" fontId="0" fillId="0" borderId="0" xfId="0" applyNumberFormat="1" applyFont="1" applyBorder="1"/>
    <xf numFmtId="1" fontId="0" fillId="0" borderId="0" xfId="0" applyNumberFormat="1" applyFont="1" applyBorder="1"/>
    <xf numFmtId="165" fontId="0" fillId="0" borderId="0" xfId="0" applyNumberFormat="1" applyFont="1" applyBorder="1"/>
    <xf numFmtId="2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H11" sqref="H11"/>
    </sheetView>
  </sheetViews>
  <sheetFormatPr defaultRowHeight="14.4" x14ac:dyDescent="0.3"/>
  <cols>
    <col min="3" max="3" width="10.109375" bestFit="1" customWidth="1"/>
    <col min="4" max="5" width="9.6640625" bestFit="1" customWidth="1"/>
  </cols>
  <sheetData>
    <row r="1" spans="1:18" x14ac:dyDescent="0.3">
      <c r="C1" t="s">
        <v>0</v>
      </c>
      <c r="D1" t="s">
        <v>1</v>
      </c>
      <c r="E1" t="s">
        <v>2</v>
      </c>
    </row>
    <row r="2" spans="1:18" x14ac:dyDescent="0.3">
      <c r="A2" t="s">
        <v>3</v>
      </c>
      <c r="B2" t="s">
        <v>4</v>
      </c>
      <c r="C2">
        <v>0.8</v>
      </c>
      <c r="D2">
        <v>1.1200000000000001</v>
      </c>
      <c r="E2">
        <v>1.43</v>
      </c>
    </row>
    <row r="3" spans="1:18" x14ac:dyDescent="0.3">
      <c r="A3" t="s">
        <v>5</v>
      </c>
      <c r="B3" t="s">
        <v>6</v>
      </c>
      <c r="C3" s="1">
        <f>EXP(-C2/$H$9/$H$10)*150000000</f>
        <v>2.5523446729489224E-7</v>
      </c>
      <c r="D3" s="1">
        <f>EXP(-D2/$H$9/$H$10)*150000000</f>
        <v>3.1570288235255149E-13</v>
      </c>
      <c r="E3" s="1">
        <f>EXP(-E2/$H$9/$H$10)*150000000</f>
        <v>5.9735454355378708E-19</v>
      </c>
      <c r="M3" s="1"/>
      <c r="N3" s="1"/>
      <c r="O3" s="1"/>
    </row>
    <row r="4" spans="1:18" x14ac:dyDescent="0.3">
      <c r="A4" t="s">
        <v>7</v>
      </c>
      <c r="B4" t="s">
        <v>6</v>
      </c>
      <c r="C4" s="2">
        <v>71.7</v>
      </c>
      <c r="D4" s="2">
        <v>52.9</v>
      </c>
      <c r="E4" s="2">
        <v>38.6</v>
      </c>
      <c r="M4" s="2"/>
      <c r="N4" s="2"/>
      <c r="O4" s="2"/>
    </row>
    <row r="5" spans="1:18" x14ac:dyDescent="0.3">
      <c r="A5" t="s">
        <v>8</v>
      </c>
      <c r="B5" t="s">
        <v>6</v>
      </c>
      <c r="C5" s="2">
        <v>54.5</v>
      </c>
      <c r="D5" s="2">
        <v>43.8</v>
      </c>
      <c r="E5" s="2">
        <v>31.9</v>
      </c>
      <c r="M5" s="2"/>
      <c r="N5" s="2"/>
      <c r="O5" s="2"/>
    </row>
    <row r="6" spans="1:18" x14ac:dyDescent="0.3">
      <c r="A6" t="s">
        <v>9</v>
      </c>
      <c r="B6" t="s">
        <v>10</v>
      </c>
      <c r="C6" s="4">
        <f>$H$9*$H$10/$H$7*LN(C4/C3+1)</f>
        <v>0.45763385040795007</v>
      </c>
      <c r="D6" s="4">
        <f>$H$9*$H$10/$H$7*LN(D4/D3+1)</f>
        <v>0.77048037344514053</v>
      </c>
      <c r="E6" s="4">
        <f>$H$9*$H$10/$H$7*LN(E4/E3+1)</f>
        <v>1.0730666306414607</v>
      </c>
      <c r="G6" t="s">
        <v>5</v>
      </c>
      <c r="H6" t="s">
        <v>11</v>
      </c>
      <c r="M6" s="4"/>
      <c r="N6" s="4"/>
      <c r="O6" s="4"/>
    </row>
    <row r="7" spans="1:18" x14ac:dyDescent="0.3">
      <c r="A7" t="s">
        <v>12</v>
      </c>
      <c r="B7" t="s">
        <v>10</v>
      </c>
      <c r="C7" s="4">
        <f>$H$9*$H$10/$H$7*LN(C5/C3+1)</f>
        <v>0.45118133893485224</v>
      </c>
      <c r="D7" s="4">
        <f>$H$9*$H$10/$H$7*LN(D5/D3+1)</f>
        <v>0.76603968182629767</v>
      </c>
      <c r="E7" s="4">
        <f>$H$9*$H$10/$H$7*LN(E5/E3+1)</f>
        <v>1.0685817896991114</v>
      </c>
      <c r="G7" t="s">
        <v>13</v>
      </c>
      <c r="H7">
        <v>1</v>
      </c>
      <c r="M7" s="4"/>
      <c r="N7" s="4"/>
      <c r="O7" s="4"/>
    </row>
    <row r="8" spans="1:18" x14ac:dyDescent="0.3">
      <c r="A8" t="s">
        <v>14</v>
      </c>
      <c r="C8" s="2">
        <f t="shared" ref="C8:E9" si="0">C6/($H$9*$H$10/$H$7)</f>
        <v>19.453573985827916</v>
      </c>
      <c r="D8" s="2">
        <f t="shared" si="0"/>
        <v>32.752378208216086</v>
      </c>
      <c r="E8" s="2">
        <f t="shared" si="0"/>
        <v>45.615028416927807</v>
      </c>
      <c r="G8" t="s">
        <v>10</v>
      </c>
      <c r="M8" s="2"/>
      <c r="N8" s="2"/>
      <c r="O8" s="2"/>
    </row>
    <row r="9" spans="1:18" x14ac:dyDescent="0.3">
      <c r="A9" t="s">
        <v>15</v>
      </c>
      <c r="C9" s="2">
        <f t="shared" si="0"/>
        <v>19.179283941014983</v>
      </c>
      <c r="D9" s="2">
        <f t="shared" si="0"/>
        <v>32.563608686734234</v>
      </c>
      <c r="E9" s="2">
        <f t="shared" si="0"/>
        <v>45.42438215024783</v>
      </c>
      <c r="G9" t="s">
        <v>16</v>
      </c>
      <c r="H9" s="1">
        <v>8.6169999999999997E-5</v>
      </c>
      <c r="M9" s="2"/>
      <c r="N9" s="2"/>
      <c r="O9" s="2"/>
      <c r="R9" s="1"/>
    </row>
    <row r="10" spans="1:18" x14ac:dyDescent="0.3">
      <c r="A10" t="s">
        <v>17</v>
      </c>
      <c r="B10" t="s">
        <v>18</v>
      </c>
      <c r="C10" s="3">
        <f t="shared" ref="C10:E11" si="1">(C8-LN(C8+0.72))/(C8+1)*100</f>
        <v>80.422132913331026</v>
      </c>
      <c r="D10" s="3">
        <f t="shared" si="1"/>
        <v>86.635843732865467</v>
      </c>
      <c r="E10" s="3">
        <f t="shared" si="1"/>
        <v>89.625881625387393</v>
      </c>
      <c r="G10" t="s">
        <v>19</v>
      </c>
      <c r="H10">
        <v>273</v>
      </c>
      <c r="M10" s="3"/>
      <c r="N10" s="3"/>
      <c r="O10" s="3"/>
    </row>
    <row r="11" spans="1:18" x14ac:dyDescent="0.3">
      <c r="A11" t="s">
        <v>20</v>
      </c>
      <c r="B11" t="s">
        <v>18</v>
      </c>
      <c r="C11" s="3">
        <f t="shared" si="1"/>
        <v>80.223858488316836</v>
      </c>
      <c r="D11" s="3">
        <f t="shared" si="1"/>
        <v>86.577530782762253</v>
      </c>
      <c r="E11" s="3">
        <f t="shared" si="1"/>
        <v>89.59216041329438</v>
      </c>
      <c r="G11" t="s">
        <v>21</v>
      </c>
      <c r="H11">
        <v>137</v>
      </c>
      <c r="M11" s="3"/>
      <c r="N11" s="3"/>
      <c r="O11" s="3"/>
    </row>
    <row r="12" spans="1:18" x14ac:dyDescent="0.3">
      <c r="A12" t="s">
        <v>22</v>
      </c>
      <c r="C12" s="3">
        <f>C6*C4*C10/$H$11</f>
        <v>19.26159808469842</v>
      </c>
      <c r="D12" s="3">
        <f>D6*D4*D10/$H$11</f>
        <v>25.774740084871876</v>
      </c>
      <c r="E12" s="3">
        <f>E6*E4*E10/$H$11</f>
        <v>27.09735293884204</v>
      </c>
      <c r="G12" t="s">
        <v>23</v>
      </c>
      <c r="H12">
        <v>100</v>
      </c>
      <c r="M12" s="3"/>
      <c r="N12" s="3"/>
      <c r="O12" s="3"/>
    </row>
    <row r="13" spans="1:18" x14ac:dyDescent="0.3">
      <c r="A13" t="s">
        <v>24</v>
      </c>
      <c r="C13" s="3">
        <f>C7*C5*C11/$H$12</f>
        <v>19.726551798567002</v>
      </c>
      <c r="D13" s="3">
        <f>D7*D5*D11/$H$12</f>
        <v>29.048958970750551</v>
      </c>
      <c r="E13" s="3">
        <f>E7*E5*E11/$H$12</f>
        <v>30.539959806465905</v>
      </c>
      <c r="M13" s="3"/>
      <c r="N13" s="3"/>
      <c r="O13" s="3"/>
    </row>
    <row r="28" spans="1:6" x14ac:dyDescent="0.3">
      <c r="A28" s="11"/>
      <c r="B28" s="11"/>
      <c r="C28" s="11"/>
      <c r="D28" s="11"/>
      <c r="E28" s="11"/>
      <c r="F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3" sqref="F23"/>
    </sheetView>
  </sheetViews>
  <sheetFormatPr defaultRowHeight="14.4" x14ac:dyDescent="0.3"/>
  <sheetData>
    <row r="1" spans="1:8" x14ac:dyDescent="0.3">
      <c r="A1" s="11"/>
      <c r="B1" s="11"/>
      <c r="C1" s="11" t="s">
        <v>0</v>
      </c>
      <c r="D1" s="11" t="s">
        <v>1</v>
      </c>
      <c r="E1" s="11" t="s">
        <v>2</v>
      </c>
    </row>
    <row r="2" spans="1:8" x14ac:dyDescent="0.3">
      <c r="A2" s="11" t="s">
        <v>3</v>
      </c>
      <c r="B2" s="11" t="s">
        <v>4</v>
      </c>
      <c r="C2" s="12">
        <v>0.8</v>
      </c>
      <c r="D2" s="12">
        <v>1.1200000000000001</v>
      </c>
      <c r="E2" s="12">
        <v>1.43</v>
      </c>
    </row>
    <row r="3" spans="1:8" x14ac:dyDescent="0.3">
      <c r="A3" s="11" t="s">
        <v>5</v>
      </c>
      <c r="B3" s="11" t="s">
        <v>6</v>
      </c>
      <c r="C3" s="6">
        <f>EXP(-C2/$H$9/$H$10)*150000000</f>
        <v>2.5523446729489224E-7</v>
      </c>
      <c r="D3" s="6">
        <f>EXP(-D2/$H$9/$H$10)*150000000</f>
        <v>3.1570288235255149E-13</v>
      </c>
      <c r="E3" s="6">
        <f>EXP(-E2/$H$9/$H$10)*150000000</f>
        <v>5.9735454355378708E-19</v>
      </c>
    </row>
    <row r="4" spans="1:8" x14ac:dyDescent="0.3">
      <c r="A4" s="11" t="s">
        <v>8</v>
      </c>
      <c r="B4" s="11" t="s">
        <v>6</v>
      </c>
      <c r="C4" s="7">
        <v>56100</v>
      </c>
      <c r="D4" s="7">
        <v>43800</v>
      </c>
      <c r="E4" s="7">
        <v>31900</v>
      </c>
    </row>
    <row r="5" spans="1:8" x14ac:dyDescent="0.3">
      <c r="A5" s="11" t="s">
        <v>12</v>
      </c>
      <c r="B5" s="11" t="s">
        <v>10</v>
      </c>
      <c r="C5" s="8">
        <f>$H$9*$H$10/$H$7*LN(C4/C3+1)</f>
        <v>0.61436288759848323</v>
      </c>
      <c r="D5" s="8">
        <f>$H$9*$H$10/$H$7*LN(D4/D3+1)</f>
        <v>0.92854054918873763</v>
      </c>
      <c r="E5" s="8">
        <f>$H$9*$H$10/$H$7*LN(E4/E3+1)</f>
        <v>1.2310826570615516</v>
      </c>
    </row>
    <row r="6" spans="1:8" x14ac:dyDescent="0.3">
      <c r="A6" s="11" t="s">
        <v>15</v>
      </c>
      <c r="B6" s="11"/>
      <c r="C6" s="9">
        <f>C5/($H$9*$H$10/$H$7)</f>
        <v>26.115974326177927</v>
      </c>
      <c r="D6" s="9">
        <f>D5/($H$9*$H$10/$H$7)</f>
        <v>39.471363965716364</v>
      </c>
      <c r="E6" s="9">
        <f>E5/($H$9*$H$10/$H$7)</f>
        <v>52.332137429229967</v>
      </c>
      <c r="G6" t="s">
        <v>5</v>
      </c>
      <c r="H6" t="s">
        <v>11</v>
      </c>
    </row>
    <row r="7" spans="1:8" x14ac:dyDescent="0.3">
      <c r="A7" s="11" t="s">
        <v>20</v>
      </c>
      <c r="B7" s="11" t="s">
        <v>18</v>
      </c>
      <c r="C7" s="10">
        <f>(C6-LN(C6+0.72))/(C6+1)*100</f>
        <v>84.180014107531022</v>
      </c>
      <c r="D7" s="10">
        <f>(D6-LN(D6+0.72))/(D6+1)*100</f>
        <v>88.402535309165827</v>
      </c>
      <c r="E7" s="10">
        <f>(E6-LN(E6+0.72))/(E6+1)*100</f>
        <v>90.678650069691599</v>
      </c>
      <c r="G7" t="s">
        <v>13</v>
      </c>
      <c r="H7">
        <v>1</v>
      </c>
    </row>
    <row r="8" spans="1:8" x14ac:dyDescent="0.3">
      <c r="A8" s="11" t="s">
        <v>24</v>
      </c>
      <c r="B8" s="11"/>
      <c r="C8" s="10">
        <f>C5*C4*C7/$H$12</f>
        <v>29.013279941848115</v>
      </c>
      <c r="D8" s="10">
        <f>D5*D4*D7/$H$12</f>
        <v>35.95337834431453</v>
      </c>
      <c r="E8" s="10">
        <f>E5*E4*E7/$H$12</f>
        <v>35.610899395829634</v>
      </c>
      <c r="G8" t="s">
        <v>10</v>
      </c>
    </row>
    <row r="9" spans="1:8" x14ac:dyDescent="0.3">
      <c r="A9" s="11"/>
      <c r="B9" s="11"/>
      <c r="C9" s="11"/>
      <c r="D9" s="11"/>
      <c r="E9" s="11"/>
      <c r="G9" t="s">
        <v>16</v>
      </c>
      <c r="H9" s="1">
        <v>8.6169999999999997E-5</v>
      </c>
    </row>
    <row r="10" spans="1:8" x14ac:dyDescent="0.3">
      <c r="A10" s="11"/>
      <c r="B10" s="11"/>
      <c r="C10" s="11"/>
      <c r="D10" s="11"/>
      <c r="E10" s="11"/>
      <c r="F10" s="11"/>
      <c r="G10" t="s">
        <v>19</v>
      </c>
      <c r="H10">
        <v>273</v>
      </c>
    </row>
    <row r="11" spans="1:8" x14ac:dyDescent="0.3">
      <c r="A11" s="11"/>
      <c r="B11" s="11"/>
      <c r="C11" s="11"/>
      <c r="D11" s="11"/>
      <c r="E11" s="11"/>
      <c r="F11" s="11"/>
      <c r="G11" t="s">
        <v>21</v>
      </c>
      <c r="H11">
        <v>136600</v>
      </c>
    </row>
    <row r="12" spans="1:8" x14ac:dyDescent="0.3">
      <c r="A12" s="11"/>
      <c r="B12" s="11"/>
      <c r="C12" s="5"/>
      <c r="D12" s="5"/>
      <c r="E12" s="5"/>
      <c r="F12" s="11"/>
      <c r="G12" t="s">
        <v>23</v>
      </c>
      <c r="H12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Question_d</vt:lpstr>
      <vt:lpstr>Question_e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Guesnay Quentin Jean-Marie Armand</dc:creator>
  <cp:keywords/>
  <dc:description/>
  <cp:lastModifiedBy>Guesnay Quentin </cp:lastModifiedBy>
  <cp:revision/>
  <dcterms:created xsi:type="dcterms:W3CDTF">2017-02-28T18:13:14Z</dcterms:created>
  <dcterms:modified xsi:type="dcterms:W3CDTF">2021-03-23T11:11:56Z</dcterms:modified>
  <cp:category/>
  <cp:contentStatus/>
</cp:coreProperties>
</file>