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Classes\EPFLClasses\ENV-407\Lecture4\"/>
    </mc:Choice>
  </mc:AlternateContent>
  <xr:revisionPtr revIDLastSave="0" documentId="13_ncr:1_{CDD99A03-876E-4689-B82C-805833201872}" xr6:coauthVersionLast="47" xr6:coauthVersionMax="47" xr10:uidLastSave="{00000000-0000-0000-0000-000000000000}"/>
  <bookViews>
    <workbookView xWindow="42510" yWindow="1470" windowWidth="28800" windowHeight="15195" xr2:uid="{00000000-000D-0000-FFFF-FFFF00000000}"/>
  </bookViews>
  <sheets>
    <sheet name="RawSMPSData" sheetId="8" r:id="rId1"/>
    <sheet name="KohlerTheory" sheetId="3" r:id="rId2"/>
  </sheets>
  <definedNames>
    <definedName name="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K22" i="8" l="1"/>
  <c r="K19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2" i="8"/>
  <c r="D129" i="3"/>
  <c r="D130" i="3" s="1"/>
  <c r="E103" i="8"/>
  <c r="E102" i="8" s="1"/>
  <c r="D131" i="3" l="1"/>
  <c r="E130" i="3"/>
  <c r="F130" i="3" s="1"/>
  <c r="G130" i="3" s="1"/>
  <c r="H130" i="3" s="1"/>
  <c r="E129" i="3"/>
  <c r="F129" i="3" s="1"/>
  <c r="G129" i="3" s="1"/>
  <c r="H129" i="3" s="1"/>
  <c r="E101" i="8"/>
  <c r="E131" i="3"/>
  <c r="F131" i="3" s="1"/>
  <c r="G131" i="3" s="1"/>
  <c r="H131" i="3" s="1"/>
  <c r="D13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D6" i="3"/>
  <c r="E100" i="8" l="1"/>
  <c r="E132" i="3"/>
  <c r="F132" i="3" s="1"/>
  <c r="G132" i="3" s="1"/>
  <c r="H132" i="3" s="1"/>
  <c r="D133" i="3"/>
  <c r="F128" i="3"/>
  <c r="G128" i="3" s="1"/>
  <c r="F126" i="3"/>
  <c r="G126" i="3" s="1"/>
  <c r="F125" i="3"/>
  <c r="G125" i="3" s="1"/>
  <c r="F122" i="3"/>
  <c r="G122" i="3" s="1"/>
  <c r="F121" i="3"/>
  <c r="G121" i="3" s="1"/>
  <c r="F120" i="3"/>
  <c r="G120" i="3" s="1"/>
  <c r="F118" i="3"/>
  <c r="G118" i="3" s="1"/>
  <c r="F117" i="3"/>
  <c r="G117" i="3" s="1"/>
  <c r="F114" i="3"/>
  <c r="G114" i="3" s="1"/>
  <c r="F113" i="3"/>
  <c r="G113" i="3" s="1"/>
  <c r="F110" i="3"/>
  <c r="G110" i="3" s="1"/>
  <c r="F109" i="3"/>
  <c r="G109" i="3" s="1"/>
  <c r="F108" i="3"/>
  <c r="G108" i="3" s="1"/>
  <c r="F106" i="3"/>
  <c r="G106" i="3" s="1"/>
  <c r="F105" i="3"/>
  <c r="G105" i="3" s="1"/>
  <c r="F102" i="3"/>
  <c r="G102" i="3" s="1"/>
  <c r="F101" i="3"/>
  <c r="G101" i="3" s="1"/>
  <c r="F100" i="3"/>
  <c r="G100" i="3" s="1"/>
  <c r="F99" i="3"/>
  <c r="G99" i="3" s="1"/>
  <c r="F98" i="3"/>
  <c r="G98" i="3" s="1"/>
  <c r="F97" i="3"/>
  <c r="G97" i="3" s="1"/>
  <c r="F96" i="3"/>
  <c r="G96" i="3" s="1"/>
  <c r="F95" i="3"/>
  <c r="G95" i="3" s="1"/>
  <c r="F94" i="3"/>
  <c r="G94" i="3" s="1"/>
  <c r="F93" i="3"/>
  <c r="G93" i="3" s="1"/>
  <c r="F91" i="3"/>
  <c r="G91" i="3" s="1"/>
  <c r="F90" i="3"/>
  <c r="G90" i="3" s="1"/>
  <c r="F89" i="3"/>
  <c r="G89" i="3" s="1"/>
  <c r="F88" i="3"/>
  <c r="G88" i="3" s="1"/>
  <c r="F86" i="3"/>
  <c r="G86" i="3" s="1"/>
  <c r="F85" i="3"/>
  <c r="G85" i="3" s="1"/>
  <c r="F84" i="3"/>
  <c r="G84" i="3" s="1"/>
  <c r="F82" i="3"/>
  <c r="G82" i="3" s="1"/>
  <c r="F81" i="3"/>
  <c r="G81" i="3" s="1"/>
  <c r="F78" i="3"/>
  <c r="G78" i="3" s="1"/>
  <c r="F77" i="3"/>
  <c r="G77" i="3" s="1"/>
  <c r="F76" i="3"/>
  <c r="G76" i="3" s="1"/>
  <c r="F74" i="3"/>
  <c r="G74" i="3" s="1"/>
  <c r="F72" i="3"/>
  <c r="G72" i="3" s="1"/>
  <c r="F70" i="3"/>
  <c r="G70" i="3" s="1"/>
  <c r="F69" i="3"/>
  <c r="G69" i="3" s="1"/>
  <c r="F68" i="3"/>
  <c r="G68" i="3" s="1"/>
  <c r="F66" i="3"/>
  <c r="G66" i="3" s="1"/>
  <c r="F65" i="3"/>
  <c r="G65" i="3" s="1"/>
  <c r="F64" i="3"/>
  <c r="G64" i="3" s="1"/>
  <c r="G6" i="3"/>
  <c r="F112" i="3"/>
  <c r="G112" i="3" s="1"/>
  <c r="F92" i="3"/>
  <c r="G92" i="3" s="1"/>
  <c r="F87" i="3"/>
  <c r="G87" i="3" s="1"/>
  <c r="F83" i="3"/>
  <c r="G83" i="3" s="1"/>
  <c r="F80" i="3"/>
  <c r="G80" i="3" s="1"/>
  <c r="F79" i="3"/>
  <c r="G79" i="3" s="1"/>
  <c r="F75" i="3"/>
  <c r="G75" i="3" s="1"/>
  <c r="F73" i="3"/>
  <c r="G73" i="3" s="1"/>
  <c r="F71" i="3"/>
  <c r="G71" i="3" s="1"/>
  <c r="F67" i="3"/>
  <c r="G67" i="3" s="1"/>
  <c r="F63" i="3"/>
  <c r="G63" i="3" s="1"/>
  <c r="E99" i="8" l="1"/>
  <c r="E133" i="3"/>
  <c r="F133" i="3" s="1"/>
  <c r="G133" i="3" s="1"/>
  <c r="H133" i="3" s="1"/>
  <c r="D134" i="3"/>
  <c r="E27" i="3"/>
  <c r="F27" i="3" s="1"/>
  <c r="G27" i="3" s="1"/>
  <c r="H27" i="3" s="1"/>
  <c r="E31" i="3"/>
  <c r="F31" i="3" s="1"/>
  <c r="G31" i="3" s="1"/>
  <c r="H31" i="3" s="1"/>
  <c r="E35" i="3"/>
  <c r="F35" i="3" s="1"/>
  <c r="G35" i="3" s="1"/>
  <c r="H35" i="3" s="1"/>
  <c r="E39" i="3"/>
  <c r="F39" i="3" s="1"/>
  <c r="G39" i="3" s="1"/>
  <c r="H39" i="3" s="1"/>
  <c r="E43" i="3"/>
  <c r="F43" i="3" s="1"/>
  <c r="G43" i="3" s="1"/>
  <c r="H43" i="3" s="1"/>
  <c r="E47" i="3"/>
  <c r="F47" i="3" s="1"/>
  <c r="G47" i="3" s="1"/>
  <c r="H47" i="3" s="1"/>
  <c r="E51" i="3"/>
  <c r="F51" i="3" s="1"/>
  <c r="G51" i="3" s="1"/>
  <c r="E55" i="3"/>
  <c r="F55" i="3" s="1"/>
  <c r="G55" i="3" s="1"/>
  <c r="H55" i="3" s="1"/>
  <c r="E59" i="3"/>
  <c r="F59" i="3" s="1"/>
  <c r="G59" i="3" s="1"/>
  <c r="H59" i="3" s="1"/>
  <c r="E49" i="3"/>
  <c r="F49" i="3" s="1"/>
  <c r="G49" i="3" s="1"/>
  <c r="H49" i="3" s="1"/>
  <c r="E61" i="3"/>
  <c r="F61" i="3" s="1"/>
  <c r="G61" i="3" s="1"/>
  <c r="H61" i="3" s="1"/>
  <c r="E30" i="3"/>
  <c r="F30" i="3" s="1"/>
  <c r="G30" i="3" s="1"/>
  <c r="H30" i="3" s="1"/>
  <c r="E38" i="3"/>
  <c r="F38" i="3" s="1"/>
  <c r="G38" i="3" s="1"/>
  <c r="H38" i="3" s="1"/>
  <c r="E42" i="3"/>
  <c r="F42" i="3" s="1"/>
  <c r="G42" i="3" s="1"/>
  <c r="H42" i="3" s="1"/>
  <c r="E46" i="3"/>
  <c r="F46" i="3" s="1"/>
  <c r="G46" i="3" s="1"/>
  <c r="H46" i="3" s="1"/>
  <c r="E54" i="3"/>
  <c r="F54" i="3" s="1"/>
  <c r="G54" i="3" s="1"/>
  <c r="H54" i="3" s="1"/>
  <c r="E62" i="3"/>
  <c r="F62" i="3" s="1"/>
  <c r="G62" i="3" s="1"/>
  <c r="H62" i="3" s="1"/>
  <c r="E28" i="3"/>
  <c r="F28" i="3" s="1"/>
  <c r="G28" i="3" s="1"/>
  <c r="H28" i="3" s="1"/>
  <c r="E32" i="3"/>
  <c r="F32" i="3" s="1"/>
  <c r="G32" i="3" s="1"/>
  <c r="H32" i="3" s="1"/>
  <c r="E36" i="3"/>
  <c r="F36" i="3" s="1"/>
  <c r="G36" i="3" s="1"/>
  <c r="H36" i="3" s="1"/>
  <c r="E40" i="3"/>
  <c r="F40" i="3" s="1"/>
  <c r="G40" i="3" s="1"/>
  <c r="H40" i="3" s="1"/>
  <c r="E44" i="3"/>
  <c r="F44" i="3" s="1"/>
  <c r="G44" i="3" s="1"/>
  <c r="H44" i="3" s="1"/>
  <c r="E48" i="3"/>
  <c r="F48" i="3" s="1"/>
  <c r="G48" i="3" s="1"/>
  <c r="H48" i="3" s="1"/>
  <c r="E52" i="3"/>
  <c r="F52" i="3" s="1"/>
  <c r="G52" i="3" s="1"/>
  <c r="H52" i="3" s="1"/>
  <c r="E56" i="3"/>
  <c r="F56" i="3" s="1"/>
  <c r="G56" i="3" s="1"/>
  <c r="H56" i="3" s="1"/>
  <c r="E60" i="3"/>
  <c r="F60" i="3" s="1"/>
  <c r="G60" i="3" s="1"/>
  <c r="H60" i="3" s="1"/>
  <c r="E29" i="3"/>
  <c r="F29" i="3" s="1"/>
  <c r="G29" i="3" s="1"/>
  <c r="H29" i="3" s="1"/>
  <c r="E33" i="3"/>
  <c r="F33" i="3" s="1"/>
  <c r="G33" i="3" s="1"/>
  <c r="H33" i="3" s="1"/>
  <c r="E37" i="3"/>
  <c r="F37" i="3" s="1"/>
  <c r="G37" i="3" s="1"/>
  <c r="H37" i="3" s="1"/>
  <c r="E41" i="3"/>
  <c r="F41" i="3" s="1"/>
  <c r="G41" i="3" s="1"/>
  <c r="E45" i="3"/>
  <c r="F45" i="3" s="1"/>
  <c r="G45" i="3" s="1"/>
  <c r="E53" i="3"/>
  <c r="F53" i="3" s="1"/>
  <c r="G53" i="3" s="1"/>
  <c r="H53" i="3" s="1"/>
  <c r="E57" i="3"/>
  <c r="F57" i="3" s="1"/>
  <c r="G57" i="3" s="1"/>
  <c r="H57" i="3" s="1"/>
  <c r="E34" i="3"/>
  <c r="F34" i="3" s="1"/>
  <c r="G34" i="3" s="1"/>
  <c r="H34" i="3" s="1"/>
  <c r="E50" i="3"/>
  <c r="F50" i="3" s="1"/>
  <c r="G50" i="3" s="1"/>
  <c r="H50" i="3" s="1"/>
  <c r="E58" i="3"/>
  <c r="F58" i="3" s="1"/>
  <c r="G58" i="3" s="1"/>
  <c r="H58" i="3" s="1"/>
  <c r="H66" i="3"/>
  <c r="H74" i="3"/>
  <c r="H86" i="3"/>
  <c r="H94" i="3"/>
  <c r="H67" i="3"/>
  <c r="H92" i="3"/>
  <c r="H51" i="3"/>
  <c r="H63" i="3"/>
  <c r="H79" i="3"/>
  <c r="H83" i="3"/>
  <c r="H87" i="3"/>
  <c r="H68" i="3"/>
  <c r="H78" i="3"/>
  <c r="H70" i="3"/>
  <c r="H82" i="3"/>
  <c r="H72" i="3"/>
  <c r="H84" i="3"/>
  <c r="H41" i="3"/>
  <c r="H45" i="3"/>
  <c r="H73" i="3"/>
  <c r="H77" i="3"/>
  <c r="H89" i="3"/>
  <c r="H97" i="3"/>
  <c r="H91" i="3"/>
  <c r="H95" i="3"/>
  <c r="F104" i="3"/>
  <c r="F116" i="3"/>
  <c r="F124" i="3"/>
  <c r="H64" i="3"/>
  <c r="H69" i="3"/>
  <c r="H75" i="3"/>
  <c r="H80" i="3"/>
  <c r="H85" i="3"/>
  <c r="H90" i="3"/>
  <c r="H93" i="3"/>
  <c r="H98" i="3"/>
  <c r="H128" i="3"/>
  <c r="H120" i="3"/>
  <c r="H108" i="3"/>
  <c r="H100" i="3"/>
  <c r="H99" i="3"/>
  <c r="F103" i="3"/>
  <c r="F107" i="3"/>
  <c r="F111" i="3"/>
  <c r="F115" i="3"/>
  <c r="F119" i="3"/>
  <c r="F123" i="3"/>
  <c r="F127" i="3"/>
  <c r="H65" i="3"/>
  <c r="H71" i="3"/>
  <c r="H76" i="3"/>
  <c r="H81" i="3"/>
  <c r="H88" i="3"/>
  <c r="H96" i="3"/>
  <c r="H126" i="3"/>
  <c r="H102" i="3"/>
  <c r="H122" i="3"/>
  <c r="H118" i="3"/>
  <c r="H114" i="3"/>
  <c r="H110" i="3"/>
  <c r="H106" i="3"/>
  <c r="H121" i="3"/>
  <c r="H117" i="3"/>
  <c r="H113" i="3"/>
  <c r="H109" i="3"/>
  <c r="H105" i="3"/>
  <c r="H101" i="3"/>
  <c r="H125" i="3"/>
  <c r="H112" i="3"/>
  <c r="E98" i="8" l="1"/>
  <c r="G2" i="8"/>
  <c r="G5" i="8"/>
  <c r="G19" i="8"/>
  <c r="G8" i="8"/>
  <c r="G6" i="8"/>
  <c r="G10" i="8"/>
  <c r="G17" i="8"/>
  <c r="G7" i="8"/>
  <c r="G20" i="8"/>
  <c r="G11" i="8"/>
  <c r="G13" i="8"/>
  <c r="G12" i="8"/>
  <c r="G21" i="8"/>
  <c r="G16" i="8"/>
  <c r="G4" i="8"/>
  <c r="G3" i="8"/>
  <c r="G9" i="8"/>
  <c r="D135" i="3"/>
  <c r="G23" i="8" s="1"/>
  <c r="E134" i="3"/>
  <c r="F134" i="3" s="1"/>
  <c r="G134" i="3" s="1"/>
  <c r="H134" i="3" s="1"/>
  <c r="G123" i="3"/>
  <c r="H123" i="3" s="1"/>
  <c r="G119" i="3"/>
  <c r="H119" i="3" s="1"/>
  <c r="G115" i="3"/>
  <c r="H115" i="3" s="1"/>
  <c r="G116" i="3"/>
  <c r="H116" i="3" s="1"/>
  <c r="G107" i="3"/>
  <c r="H107" i="3" s="1"/>
  <c r="G18" i="8" s="1"/>
  <c r="G103" i="3"/>
  <c r="H103" i="3" s="1"/>
  <c r="G124" i="3"/>
  <c r="H124" i="3" s="1"/>
  <c r="G127" i="3"/>
  <c r="H127" i="3" s="1"/>
  <c r="G111" i="3"/>
  <c r="H111" i="3" s="1"/>
  <c r="G104" i="3"/>
  <c r="H104" i="3" s="1"/>
  <c r="E97" i="8" l="1"/>
  <c r="G22" i="8"/>
  <c r="G15" i="8"/>
  <c r="G14" i="8"/>
  <c r="D136" i="3"/>
  <c r="G24" i="8" s="1"/>
  <c r="E135" i="3"/>
  <c r="F135" i="3" s="1"/>
  <c r="G135" i="3" s="1"/>
  <c r="H135" i="3" s="1"/>
  <c r="E96" i="8" l="1"/>
  <c r="E136" i="3"/>
  <c r="F136" i="3" s="1"/>
  <c r="G136" i="3" s="1"/>
  <c r="H136" i="3" s="1"/>
  <c r="D137" i="3"/>
  <c r="G25" i="8" s="1"/>
  <c r="E95" i="8" l="1"/>
  <c r="E137" i="3"/>
  <c r="F137" i="3" s="1"/>
  <c r="G137" i="3" s="1"/>
  <c r="H137" i="3" s="1"/>
  <c r="D138" i="3"/>
  <c r="G26" i="8" s="1"/>
  <c r="E94" i="8" l="1"/>
  <c r="E138" i="3"/>
  <c r="F138" i="3" s="1"/>
  <c r="G138" i="3" s="1"/>
  <c r="H138" i="3" s="1"/>
  <c r="D139" i="3"/>
  <c r="G27" i="8" s="1"/>
  <c r="E93" i="8" l="1"/>
  <c r="E139" i="3"/>
  <c r="F139" i="3" s="1"/>
  <c r="G139" i="3" s="1"/>
  <c r="H139" i="3" s="1"/>
  <c r="D140" i="3"/>
  <c r="G28" i="8" s="1"/>
  <c r="E92" i="8" l="1"/>
  <c r="E140" i="3"/>
  <c r="F140" i="3" s="1"/>
  <c r="G140" i="3" s="1"/>
  <c r="H140" i="3" s="1"/>
  <c r="D141" i="3"/>
  <c r="G29" i="8" s="1"/>
  <c r="E91" i="8" l="1"/>
  <c r="E141" i="3"/>
  <c r="F141" i="3" s="1"/>
  <c r="G141" i="3" s="1"/>
  <c r="H141" i="3" s="1"/>
  <c r="D142" i="3"/>
  <c r="G30" i="8" s="1"/>
  <c r="E90" i="8" l="1"/>
  <c r="D143" i="3"/>
  <c r="G31" i="8" s="1"/>
  <c r="E142" i="3"/>
  <c r="F142" i="3" s="1"/>
  <c r="G142" i="3" s="1"/>
  <c r="H142" i="3" s="1"/>
  <c r="E89" i="8" l="1"/>
  <c r="D144" i="3"/>
  <c r="G32" i="8" s="1"/>
  <c r="E143" i="3"/>
  <c r="F143" i="3" s="1"/>
  <c r="G143" i="3" s="1"/>
  <c r="H143" i="3" s="1"/>
  <c r="E88" i="8" l="1"/>
  <c r="E144" i="3"/>
  <c r="F144" i="3" s="1"/>
  <c r="G144" i="3" s="1"/>
  <c r="H144" i="3" s="1"/>
  <c r="D145" i="3"/>
  <c r="G33" i="8" s="1"/>
  <c r="E87" i="8" l="1"/>
  <c r="E145" i="3"/>
  <c r="F145" i="3" s="1"/>
  <c r="G145" i="3" s="1"/>
  <c r="H145" i="3" s="1"/>
  <c r="D146" i="3"/>
  <c r="G34" i="8" s="1"/>
  <c r="E86" i="8" l="1"/>
  <c r="E146" i="3"/>
  <c r="F146" i="3" s="1"/>
  <c r="G146" i="3" s="1"/>
  <c r="H146" i="3" s="1"/>
  <c r="D147" i="3"/>
  <c r="G35" i="8" s="1"/>
  <c r="E85" i="8" l="1"/>
  <c r="E147" i="3"/>
  <c r="F147" i="3" s="1"/>
  <c r="G147" i="3" s="1"/>
  <c r="H147" i="3" s="1"/>
  <c r="D148" i="3"/>
  <c r="G36" i="8" s="1"/>
  <c r="E84" i="8" l="1"/>
  <c r="E148" i="3"/>
  <c r="F148" i="3" s="1"/>
  <c r="G148" i="3" s="1"/>
  <c r="H148" i="3" s="1"/>
  <c r="D149" i="3"/>
  <c r="G37" i="8" s="1"/>
  <c r="E83" i="8" l="1"/>
  <c r="E149" i="3"/>
  <c r="F149" i="3" s="1"/>
  <c r="G149" i="3" s="1"/>
  <c r="H149" i="3" s="1"/>
  <c r="D150" i="3"/>
  <c r="G38" i="8" s="1"/>
  <c r="E82" i="8" l="1"/>
  <c r="D151" i="3"/>
  <c r="G39" i="8" s="1"/>
  <c r="E150" i="3"/>
  <c r="F150" i="3" s="1"/>
  <c r="G150" i="3" s="1"/>
  <c r="H150" i="3" s="1"/>
  <c r="E81" i="8" l="1"/>
  <c r="D152" i="3"/>
  <c r="G40" i="8" s="1"/>
  <c r="E151" i="3"/>
  <c r="F151" i="3" s="1"/>
  <c r="G151" i="3" s="1"/>
  <c r="H151" i="3" s="1"/>
  <c r="E80" i="8" l="1"/>
  <c r="E152" i="3"/>
  <c r="F152" i="3" s="1"/>
  <c r="G152" i="3" s="1"/>
  <c r="H152" i="3" s="1"/>
  <c r="D153" i="3"/>
  <c r="G41" i="8" s="1"/>
  <c r="E79" i="8" l="1"/>
  <c r="E153" i="3"/>
  <c r="F153" i="3" s="1"/>
  <c r="G153" i="3" s="1"/>
  <c r="H153" i="3" s="1"/>
  <c r="D154" i="3"/>
  <c r="G42" i="8" s="1"/>
  <c r="E78" i="8" l="1"/>
  <c r="E154" i="3"/>
  <c r="F154" i="3" s="1"/>
  <c r="G154" i="3" s="1"/>
  <c r="H154" i="3" s="1"/>
  <c r="D155" i="3"/>
  <c r="G43" i="8" s="1"/>
  <c r="E77" i="8" l="1"/>
  <c r="E155" i="3"/>
  <c r="F155" i="3" s="1"/>
  <c r="G155" i="3" s="1"/>
  <c r="H155" i="3" s="1"/>
  <c r="D156" i="3"/>
  <c r="G44" i="8" s="1"/>
  <c r="E76" i="8" l="1"/>
  <c r="E156" i="3"/>
  <c r="F156" i="3" s="1"/>
  <c r="G156" i="3" s="1"/>
  <c r="H156" i="3" s="1"/>
  <c r="D157" i="3"/>
  <c r="G45" i="8" s="1"/>
  <c r="E75" i="8" l="1"/>
  <c r="E157" i="3"/>
  <c r="F157" i="3" s="1"/>
  <c r="G157" i="3" s="1"/>
  <c r="H157" i="3" s="1"/>
  <c r="D158" i="3"/>
  <c r="G46" i="8" s="1"/>
  <c r="E74" i="8" l="1"/>
  <c r="D159" i="3"/>
  <c r="G47" i="8" s="1"/>
  <c r="E158" i="3"/>
  <c r="F158" i="3" s="1"/>
  <c r="G158" i="3" s="1"/>
  <c r="H158" i="3" s="1"/>
  <c r="E73" i="8" l="1"/>
  <c r="D160" i="3"/>
  <c r="G48" i="8" s="1"/>
  <c r="E159" i="3"/>
  <c r="F159" i="3" s="1"/>
  <c r="G159" i="3" s="1"/>
  <c r="H159" i="3" s="1"/>
  <c r="E72" i="8" l="1"/>
  <c r="E160" i="3"/>
  <c r="F160" i="3" s="1"/>
  <c r="G160" i="3" s="1"/>
  <c r="H160" i="3" s="1"/>
  <c r="D161" i="3"/>
  <c r="G49" i="8" s="1"/>
  <c r="E71" i="8" l="1"/>
  <c r="E161" i="3"/>
  <c r="F161" i="3" s="1"/>
  <c r="G161" i="3" s="1"/>
  <c r="H161" i="3" s="1"/>
  <c r="D162" i="3"/>
  <c r="G50" i="8" s="1"/>
  <c r="E70" i="8" l="1"/>
  <c r="E162" i="3"/>
  <c r="F162" i="3" s="1"/>
  <c r="G162" i="3" s="1"/>
  <c r="H162" i="3" s="1"/>
  <c r="D163" i="3"/>
  <c r="G51" i="8" s="1"/>
  <c r="E69" i="8" l="1"/>
  <c r="E163" i="3"/>
  <c r="F163" i="3" s="1"/>
  <c r="G163" i="3" s="1"/>
  <c r="H163" i="3" s="1"/>
  <c r="D164" i="3"/>
  <c r="G52" i="8" s="1"/>
  <c r="E68" i="8" l="1"/>
  <c r="E164" i="3"/>
  <c r="F164" i="3" s="1"/>
  <c r="G164" i="3" s="1"/>
  <c r="H164" i="3" s="1"/>
  <c r="D165" i="3"/>
  <c r="G53" i="8" s="1"/>
  <c r="E67" i="8" l="1"/>
  <c r="E165" i="3"/>
  <c r="F165" i="3" s="1"/>
  <c r="G165" i="3" s="1"/>
  <c r="H165" i="3" s="1"/>
  <c r="D166" i="3"/>
  <c r="G54" i="8" s="1"/>
  <c r="E66" i="8" l="1"/>
  <c r="D167" i="3"/>
  <c r="G55" i="8" s="1"/>
  <c r="E166" i="3"/>
  <c r="F166" i="3" s="1"/>
  <c r="G166" i="3" s="1"/>
  <c r="H166" i="3" s="1"/>
  <c r="E65" i="8" l="1"/>
  <c r="D168" i="3"/>
  <c r="G56" i="8" s="1"/>
  <c r="E167" i="3"/>
  <c r="F167" i="3" s="1"/>
  <c r="G167" i="3" s="1"/>
  <c r="H167" i="3" s="1"/>
  <c r="E64" i="8" l="1"/>
  <c r="E168" i="3"/>
  <c r="F168" i="3" s="1"/>
  <c r="G168" i="3" s="1"/>
  <c r="H168" i="3" s="1"/>
  <c r="D169" i="3"/>
  <c r="G57" i="8" s="1"/>
  <c r="E63" i="8" l="1"/>
  <c r="E169" i="3"/>
  <c r="F169" i="3" s="1"/>
  <c r="G169" i="3" s="1"/>
  <c r="H169" i="3" s="1"/>
  <c r="D170" i="3"/>
  <c r="G58" i="8" s="1"/>
  <c r="E62" i="8" l="1"/>
  <c r="E170" i="3"/>
  <c r="F170" i="3" s="1"/>
  <c r="G170" i="3" s="1"/>
  <c r="H170" i="3" s="1"/>
  <c r="D171" i="3"/>
  <c r="G59" i="8" s="1"/>
  <c r="E61" i="8" l="1"/>
  <c r="E171" i="3"/>
  <c r="F171" i="3" s="1"/>
  <c r="G171" i="3" s="1"/>
  <c r="H171" i="3" s="1"/>
  <c r="D172" i="3"/>
  <c r="G60" i="8" s="1"/>
  <c r="E60" i="8" l="1"/>
  <c r="E172" i="3"/>
  <c r="F172" i="3" s="1"/>
  <c r="G172" i="3" s="1"/>
  <c r="H172" i="3" s="1"/>
  <c r="D173" i="3"/>
  <c r="G61" i="8" s="1"/>
  <c r="E59" i="8" l="1"/>
  <c r="E173" i="3"/>
  <c r="F173" i="3" s="1"/>
  <c r="G173" i="3" s="1"/>
  <c r="H173" i="3" s="1"/>
  <c r="D174" i="3"/>
  <c r="G62" i="8" s="1"/>
  <c r="E58" i="8" l="1"/>
  <c r="D175" i="3"/>
  <c r="G63" i="8" s="1"/>
  <c r="E174" i="3"/>
  <c r="F174" i="3" s="1"/>
  <c r="G174" i="3" s="1"/>
  <c r="H174" i="3" s="1"/>
  <c r="E57" i="8" l="1"/>
  <c r="D176" i="3"/>
  <c r="G64" i="8" s="1"/>
  <c r="E175" i="3"/>
  <c r="F175" i="3" s="1"/>
  <c r="G175" i="3" s="1"/>
  <c r="H175" i="3" s="1"/>
  <c r="E56" i="8" l="1"/>
  <c r="E176" i="3"/>
  <c r="F176" i="3" s="1"/>
  <c r="G176" i="3" s="1"/>
  <c r="H176" i="3" s="1"/>
  <c r="D177" i="3"/>
  <c r="G65" i="8" s="1"/>
  <c r="E55" i="8" l="1"/>
  <c r="E177" i="3"/>
  <c r="F177" i="3" s="1"/>
  <c r="G177" i="3" s="1"/>
  <c r="H177" i="3" s="1"/>
  <c r="D178" i="3"/>
  <c r="G66" i="8" s="1"/>
  <c r="E54" i="8" l="1"/>
  <c r="E178" i="3"/>
  <c r="F178" i="3" s="1"/>
  <c r="G178" i="3" s="1"/>
  <c r="H178" i="3" s="1"/>
  <c r="D179" i="3"/>
  <c r="G67" i="8" s="1"/>
  <c r="E53" i="8" l="1"/>
  <c r="E179" i="3"/>
  <c r="F179" i="3" s="1"/>
  <c r="G179" i="3" s="1"/>
  <c r="H179" i="3" s="1"/>
  <c r="D180" i="3"/>
  <c r="G68" i="8" s="1"/>
  <c r="E52" i="8" l="1"/>
  <c r="E180" i="3"/>
  <c r="F180" i="3" s="1"/>
  <c r="G180" i="3" s="1"/>
  <c r="H180" i="3" s="1"/>
  <c r="G69" i="8" s="1"/>
  <c r="D181" i="3"/>
  <c r="E51" i="8" l="1"/>
  <c r="E181" i="3"/>
  <c r="F181" i="3" s="1"/>
  <c r="G181" i="3" s="1"/>
  <c r="H181" i="3" s="1"/>
  <c r="D182" i="3"/>
  <c r="E50" i="8" l="1"/>
  <c r="E182" i="3"/>
  <c r="F182" i="3" s="1"/>
  <c r="G182" i="3" s="1"/>
  <c r="H182" i="3" s="1"/>
  <c r="D183" i="3"/>
  <c r="E49" i="8" l="1"/>
  <c r="E183" i="3"/>
  <c r="F183" i="3" s="1"/>
  <c r="G183" i="3" s="1"/>
  <c r="H183" i="3" s="1"/>
  <c r="G70" i="8" s="1"/>
  <c r="D184" i="3"/>
  <c r="E48" i="8" l="1"/>
  <c r="E184" i="3"/>
  <c r="F184" i="3" s="1"/>
  <c r="G184" i="3" s="1"/>
  <c r="H184" i="3" s="1"/>
  <c r="D185" i="3"/>
  <c r="E47" i="8" l="1"/>
  <c r="D186" i="3"/>
  <c r="E185" i="3"/>
  <c r="F185" i="3" s="1"/>
  <c r="G185" i="3" s="1"/>
  <c r="H185" i="3" s="1"/>
  <c r="E46" i="8" l="1"/>
  <c r="E186" i="3"/>
  <c r="F186" i="3" s="1"/>
  <c r="G186" i="3" s="1"/>
  <c r="H186" i="3" s="1"/>
  <c r="G71" i="8" s="1"/>
  <c r="D187" i="3"/>
  <c r="E45" i="8" l="1"/>
  <c r="E187" i="3"/>
  <c r="F187" i="3" s="1"/>
  <c r="G187" i="3" s="1"/>
  <c r="H187" i="3" s="1"/>
  <c r="D188" i="3"/>
  <c r="E44" i="8" l="1"/>
  <c r="E188" i="3"/>
  <c r="F188" i="3" s="1"/>
  <c r="G188" i="3" s="1"/>
  <c r="H188" i="3" s="1"/>
  <c r="D189" i="3"/>
  <c r="E43" i="8" l="1"/>
  <c r="E189" i="3"/>
  <c r="F189" i="3" s="1"/>
  <c r="G189" i="3" s="1"/>
  <c r="H189" i="3" s="1"/>
  <c r="G72" i="8" s="1"/>
  <c r="D190" i="3"/>
  <c r="E42" i="8" l="1"/>
  <c r="E190" i="3"/>
  <c r="F190" i="3" s="1"/>
  <c r="G190" i="3" s="1"/>
  <c r="H190" i="3" s="1"/>
  <c r="D191" i="3"/>
  <c r="E41" i="8" l="1"/>
  <c r="D192" i="3"/>
  <c r="E191" i="3"/>
  <c r="F191" i="3" s="1"/>
  <c r="G191" i="3" s="1"/>
  <c r="H191" i="3" s="1"/>
  <c r="E40" i="8" l="1"/>
  <c r="E192" i="3"/>
  <c r="F192" i="3" s="1"/>
  <c r="G192" i="3" s="1"/>
  <c r="H192" i="3" s="1"/>
  <c r="G73" i="8" s="1"/>
  <c r="D193" i="3"/>
  <c r="E39" i="8" l="1"/>
  <c r="D194" i="3"/>
  <c r="E193" i="3"/>
  <c r="F193" i="3" s="1"/>
  <c r="G193" i="3" s="1"/>
  <c r="H193" i="3" s="1"/>
  <c r="E38" i="8" l="1"/>
  <c r="D195" i="3"/>
  <c r="E194" i="3"/>
  <c r="F194" i="3" s="1"/>
  <c r="G194" i="3" s="1"/>
  <c r="H194" i="3" s="1"/>
  <c r="E37" i="8" l="1"/>
  <c r="D196" i="3"/>
  <c r="E195" i="3"/>
  <c r="F195" i="3" s="1"/>
  <c r="G195" i="3" s="1"/>
  <c r="H195" i="3" s="1"/>
  <c r="G74" i="8" s="1"/>
  <c r="E36" i="8" l="1"/>
  <c r="E196" i="3"/>
  <c r="F196" i="3" s="1"/>
  <c r="G196" i="3" s="1"/>
  <c r="H196" i="3" s="1"/>
  <c r="D197" i="3"/>
  <c r="E35" i="8" l="1"/>
  <c r="E197" i="3"/>
  <c r="F197" i="3" s="1"/>
  <c r="G197" i="3" s="1"/>
  <c r="H197" i="3" s="1"/>
  <c r="D198" i="3"/>
  <c r="E34" i="8" l="1"/>
  <c r="E198" i="3"/>
  <c r="F198" i="3" s="1"/>
  <c r="G198" i="3" s="1"/>
  <c r="H198" i="3" s="1"/>
  <c r="D199" i="3"/>
  <c r="E33" i="8" l="1"/>
  <c r="D200" i="3"/>
  <c r="E199" i="3"/>
  <c r="F199" i="3" s="1"/>
  <c r="G199" i="3" s="1"/>
  <c r="H199" i="3" s="1"/>
  <c r="G75" i="8" s="1"/>
  <c r="E32" i="8" l="1"/>
  <c r="D201" i="3"/>
  <c r="E200" i="3"/>
  <c r="F200" i="3" s="1"/>
  <c r="G200" i="3" s="1"/>
  <c r="H200" i="3" s="1"/>
  <c r="E31" i="8" l="1"/>
  <c r="D202" i="3"/>
  <c r="E201" i="3"/>
  <c r="F201" i="3" s="1"/>
  <c r="G201" i="3" s="1"/>
  <c r="H201" i="3" s="1"/>
  <c r="E30" i="8" l="1"/>
  <c r="E202" i="3"/>
  <c r="F202" i="3" s="1"/>
  <c r="G202" i="3" s="1"/>
  <c r="H202" i="3" s="1"/>
  <c r="G101" i="8" s="1"/>
  <c r="E29" i="8" l="1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3" i="8"/>
  <c r="G102" i="8"/>
  <c r="E28" i="8" l="1"/>
  <c r="E27" i="8" l="1"/>
  <c r="E26" i="8" l="1"/>
  <c r="E25" i="8" l="1"/>
  <c r="E24" i="8" l="1"/>
  <c r="E23" i="8" l="1"/>
  <c r="E22" i="8" l="1"/>
  <c r="E21" i="8" l="1"/>
  <c r="E20" i="8" l="1"/>
  <c r="E19" i="8" l="1"/>
  <c r="E18" i="8" l="1"/>
  <c r="E17" i="8" l="1"/>
  <c r="E16" i="8" l="1"/>
  <c r="E15" i="8" l="1"/>
  <c r="E14" i="8" l="1"/>
  <c r="E13" i="8" l="1"/>
  <c r="E12" i="8" l="1"/>
  <c r="E11" i="8" l="1"/>
  <c r="E10" i="8" l="1"/>
  <c r="E9" i="8" l="1"/>
  <c r="E8" i="8" l="1"/>
  <c r="E7" i="8" l="1"/>
  <c r="E6" i="8" l="1"/>
  <c r="E5" i="8" l="1"/>
  <c r="E4" i="8" l="1"/>
  <c r="E3" i="8" l="1"/>
  <c r="E2" i="8" l="1"/>
  <c r="F3" i="8" s="1"/>
  <c r="F2" i="8" l="1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</calcChain>
</file>

<file path=xl/sharedStrings.xml><?xml version="1.0" encoding="utf-8"?>
<sst xmlns="http://schemas.openxmlformats.org/spreadsheetml/2006/main" count="64" uniqueCount="59">
  <si>
    <t>Aerosol Thermodynamic Properties and Köhler</t>
  </si>
  <si>
    <t>Theory Parameters (see Aerosol_Props Worksheet):</t>
  </si>
  <si>
    <t>Solute - Ammonium Sulfate</t>
  </si>
  <si>
    <t>A</t>
  </si>
  <si>
    <t>Density</t>
  </si>
  <si>
    <t>Molecular Weight</t>
  </si>
  <si>
    <t>Van't Hoff factor:</t>
  </si>
  <si>
    <t>a0</t>
  </si>
  <si>
    <t>a1</t>
  </si>
  <si>
    <t>a2</t>
  </si>
  <si>
    <t>a3</t>
  </si>
  <si>
    <t>a4</t>
  </si>
  <si>
    <t>Dynamic Shape Factor</t>
  </si>
  <si>
    <t>Solvent - Water</t>
  </si>
  <si>
    <t>Surface Tension</t>
  </si>
  <si>
    <t>Ideal Gas Constant</t>
  </si>
  <si>
    <t>Temperature</t>
  </si>
  <si>
    <t>Data Summary:</t>
  </si>
  <si>
    <t>Dp (nm)</t>
  </si>
  <si>
    <t>VHF-Pitzer</t>
  </si>
  <si>
    <r>
      <t>n</t>
    </r>
    <r>
      <rPr>
        <vertAlign val="subscript"/>
        <sz val="10"/>
        <rFont val="Arial"/>
        <family val="2"/>
      </rPr>
      <t>s</t>
    </r>
  </si>
  <si>
    <t>B</t>
  </si>
  <si>
    <t>%SS_theory</t>
  </si>
  <si>
    <t>Dp,crit</t>
  </si>
  <si>
    <t>AS_VHF</t>
  </si>
  <si>
    <t>m</t>
  </si>
  <si>
    <t>kg/m3</t>
  </si>
  <si>
    <t>kg/mol</t>
  </si>
  <si>
    <t>(nominal)</t>
  </si>
  <si>
    <t>VHF(Dp) = a0 + a1*Dp</t>
  </si>
  <si>
    <t xml:space="preserve">               + a2*Dp^2 +</t>
  </si>
  <si>
    <t xml:space="preserve">                  a3*Dp^3 +</t>
  </si>
  <si>
    <t xml:space="preserve">                  a4*Dp^4</t>
  </si>
  <si>
    <t>N/m</t>
  </si>
  <si>
    <t>J/mol*K</t>
  </si>
  <si>
    <t>K</t>
  </si>
  <si>
    <t>kappa</t>
  </si>
  <si>
    <t>&lt;--- Introduce here the kappa you need, and</t>
  </si>
  <si>
    <t xml:space="preserve">       the dc-sc data below automatically adjust</t>
  </si>
  <si>
    <t>cumulative CN</t>
  </si>
  <si>
    <t>s(%)</t>
  </si>
  <si>
    <t>Size*Factor</t>
  </si>
  <si>
    <t>Supersaturation markers</t>
  </si>
  <si>
    <t>Normalized CN</t>
  </si>
  <si>
    <t>Size Factor (diameter shift; shape not changed)</t>
  </si>
  <si>
    <t>Hygroscopicity parameter, k</t>
  </si>
  <si>
    <t xml:space="preserve">Exercise: </t>
  </si>
  <si>
    <t xml:space="preserve">1. Vary  mode Dp between aitken, accumulation and coarse mode sizes. </t>
  </si>
  <si>
    <t>See how % CCN-active fraction changes</t>
  </si>
  <si>
    <t>Assume constant k is reflects typical continental aerosol  (50% amm.sulfate, 50% insoluble)</t>
  </si>
  <si>
    <t>Which parameter affects CCN fraction the most - modal Dp or k?</t>
  </si>
  <si>
    <t>What does that mean regarding the need to constraint size distributions vs composition?</t>
  </si>
  <si>
    <t>3. Report results &amp; comment on the following:</t>
  </si>
  <si>
    <t>2. Vary hygroscopicity between values reflective of hygroscopic organics and seasalt.</t>
  </si>
  <si>
    <t xml:space="preserve">See how % CCN-active fraction changes </t>
  </si>
  <si>
    <t xml:space="preserve">Assume  Dp constant  reflective of accumulation aerosol (100nm mode diameter) </t>
  </si>
  <si>
    <t>SMPS Data</t>
  </si>
  <si>
    <t>Report results for supersaturations typical for stratocumulus (0.1%) &amp; cumulus (0.5%) clouds</t>
  </si>
  <si>
    <t>Does cloud type (stratocumulus, cumulus) affect your above conclusions?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</si>
</sst>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E+00"/>
    <numFmt numFmtId="165" formatCode="0.00000E+00"/>
    <numFmt numFmtId="166" formatCode="0.000"/>
    <numFmt numFmtId="167" formatCode="0.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vertAlign val="subscript"/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24" fillId="0" borderId="0" applyNumberFormat="0" applyFill="0" applyBorder="0" applyAlignment="0" applyProtection="0"/>
  </cellStyleXfs>
  <cellXfs count="55">
    <xf numFmtId="0" fontId="0" fillId="0" borderId="0" xfId="0"/>
    <xf numFmtId="43" fontId="19" fillId="0" borderId="0" xfId="42" applyFont="1"/>
    <xf numFmtId="0" fontId="18" fillId="0" borderId="0" xfId="43"/>
    <xf numFmtId="0" fontId="19" fillId="0" borderId="0" xfId="43" applyFont="1"/>
    <xf numFmtId="0" fontId="20" fillId="0" borderId="0" xfId="43" applyFont="1" applyBorder="1" applyAlignment="1">
      <alignment vertical="center"/>
    </xf>
    <xf numFmtId="0" fontId="21" fillId="0" borderId="0" xfId="43" applyFont="1" applyBorder="1" applyAlignment="1">
      <alignment vertical="center"/>
    </xf>
    <xf numFmtId="164" fontId="21" fillId="0" borderId="0" xfId="43" applyNumberFormat="1" applyFont="1" applyBorder="1" applyAlignment="1">
      <alignment horizontal="center" vertical="center"/>
    </xf>
    <xf numFmtId="0" fontId="21" fillId="0" borderId="0" xfId="43" applyFont="1" applyBorder="1" applyAlignment="1">
      <alignment horizontal="center" vertical="center"/>
    </xf>
    <xf numFmtId="0" fontId="21" fillId="0" borderId="10" xfId="43" applyFont="1" applyBorder="1" applyAlignment="1">
      <alignment horizontal="left" vertical="center"/>
    </xf>
    <xf numFmtId="0" fontId="21" fillId="0" borderId="0" xfId="43" applyFont="1" applyBorder="1" applyAlignment="1">
      <alignment horizontal="left" vertical="center"/>
    </xf>
    <xf numFmtId="165" fontId="21" fillId="0" borderId="0" xfId="43" applyNumberFormat="1" applyFont="1" applyBorder="1" applyAlignment="1">
      <alignment horizontal="center" vertical="center"/>
    </xf>
    <xf numFmtId="2" fontId="21" fillId="0" borderId="0" xfId="43" applyNumberFormat="1" applyFont="1" applyBorder="1" applyAlignment="1">
      <alignment horizontal="center" vertical="center"/>
    </xf>
    <xf numFmtId="0" fontId="21" fillId="0" borderId="14" xfId="43" applyFont="1" applyBorder="1" applyAlignment="1">
      <alignment horizontal="center" vertical="center"/>
    </xf>
    <xf numFmtId="0" fontId="18" fillId="0" borderId="15" xfId="43" applyFont="1" applyBorder="1" applyAlignment="1">
      <alignment horizontal="center" wrapText="1"/>
    </xf>
    <xf numFmtId="0" fontId="18" fillId="0" borderId="0" xfId="43" applyFont="1" applyAlignment="1">
      <alignment horizontal="center" wrapText="1"/>
    </xf>
    <xf numFmtId="0" fontId="23" fillId="0" borderId="15" xfId="43" applyFont="1" applyBorder="1" applyAlignment="1">
      <alignment horizontal="center"/>
    </xf>
    <xf numFmtId="2" fontId="23" fillId="0" borderId="15" xfId="43" applyNumberFormat="1" applyFont="1" applyBorder="1" applyAlignment="1">
      <alignment horizontal="center"/>
    </xf>
    <xf numFmtId="0" fontId="23" fillId="0" borderId="15" xfId="43" applyFont="1" applyFill="1" applyBorder="1" applyAlignment="1">
      <alignment horizontal="center"/>
    </xf>
    <xf numFmtId="0" fontId="18" fillId="0" borderId="17" xfId="43" applyFont="1" applyBorder="1" applyAlignment="1">
      <alignment horizontal="center" wrapText="1"/>
    </xf>
    <xf numFmtId="0" fontId="23" fillId="0" borderId="0" xfId="43" applyFont="1"/>
    <xf numFmtId="0" fontId="23" fillId="0" borderId="17" xfId="43" applyFont="1" applyBorder="1" applyAlignment="1">
      <alignment horizontal="center"/>
    </xf>
    <xf numFmtId="0" fontId="18" fillId="0" borderId="15" xfId="43" applyBorder="1" applyAlignment="1">
      <alignment horizontal="center"/>
    </xf>
    <xf numFmtId="0" fontId="18" fillId="0" borderId="0" xfId="43" applyAlignment="1">
      <alignment horizontal="center"/>
    </xf>
    <xf numFmtId="2" fontId="18" fillId="0" borderId="0" xfId="43" applyNumberFormat="1"/>
    <xf numFmtId="0" fontId="23" fillId="0" borderId="0" xfId="43" applyFont="1" applyBorder="1" applyAlignment="1">
      <alignment horizontal="center"/>
    </xf>
    <xf numFmtId="0" fontId="21" fillId="0" borderId="19" xfId="43" applyFont="1" applyBorder="1" applyAlignment="1">
      <alignment vertical="center"/>
    </xf>
    <xf numFmtId="0" fontId="21" fillId="0" borderId="20" xfId="43" applyFont="1" applyBorder="1" applyAlignment="1">
      <alignment vertical="center"/>
    </xf>
    <xf numFmtId="11" fontId="18" fillId="0" borderId="15" xfId="43" applyNumberFormat="1" applyBorder="1"/>
    <xf numFmtId="0" fontId="0" fillId="0" borderId="0" xfId="0" applyAlignment="1">
      <alignment horizontal="center"/>
    </xf>
    <xf numFmtId="11" fontId="18" fillId="0" borderId="0" xfId="43" applyNumberFormat="1"/>
    <xf numFmtId="167" fontId="23" fillId="0" borderId="16" xfId="43" applyNumberFormat="1" applyFont="1" applyBorder="1" applyAlignment="1">
      <alignment horizontal="center"/>
    </xf>
    <xf numFmtId="2" fontId="23" fillId="0" borderId="21" xfId="43" applyNumberFormat="1" applyFont="1" applyBorder="1" applyAlignment="1">
      <alignment horizontal="center"/>
    </xf>
    <xf numFmtId="0" fontId="23" fillId="0" borderId="21" xfId="43" applyFont="1" applyFill="1" applyBorder="1" applyAlignment="1">
      <alignment horizontal="center"/>
    </xf>
    <xf numFmtId="0" fontId="23" fillId="0" borderId="21" xfId="43" applyFont="1" applyBorder="1" applyAlignment="1">
      <alignment horizontal="center"/>
    </xf>
    <xf numFmtId="167" fontId="23" fillId="0" borderId="22" xfId="43" applyNumberFormat="1" applyFont="1" applyBorder="1" applyAlignment="1">
      <alignment horizontal="center"/>
    </xf>
    <xf numFmtId="11" fontId="18" fillId="0" borderId="0" xfId="43" applyNumberFormat="1" applyBorder="1"/>
    <xf numFmtId="2" fontId="23" fillId="0" borderId="0" xfId="43" applyNumberFormat="1" applyFont="1" applyBorder="1" applyAlignment="1">
      <alignment horizontal="center"/>
    </xf>
    <xf numFmtId="0" fontId="23" fillId="0" borderId="0" xfId="43" applyFont="1" applyFill="1" applyBorder="1" applyAlignment="1">
      <alignment horizontal="center"/>
    </xf>
    <xf numFmtId="166" fontId="23" fillId="0" borderId="0" xfId="43" applyNumberFormat="1" applyFont="1" applyBorder="1" applyAlignment="1">
      <alignment horizontal="center"/>
    </xf>
    <xf numFmtId="0" fontId="18" fillId="0" borderId="0" xfId="43" applyBorder="1" applyAlignment="1">
      <alignment horizontal="center"/>
    </xf>
    <xf numFmtId="0" fontId="18" fillId="0" borderId="0" xfId="43" applyBorder="1"/>
    <xf numFmtId="0" fontId="24" fillId="0" borderId="0" xfId="44" applyAlignment="1">
      <alignment horizontal="center"/>
    </xf>
    <xf numFmtId="164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left"/>
    </xf>
    <xf numFmtId="0" fontId="25" fillId="0" borderId="0" xfId="0" applyFont="1"/>
    <xf numFmtId="0" fontId="0" fillId="0" borderId="0" xfId="0" applyFont="1"/>
    <xf numFmtId="0" fontId="20" fillId="0" borderId="11" xfId="43" applyFont="1" applyBorder="1" applyAlignment="1">
      <alignment horizontal="center" vertical="center"/>
    </xf>
    <xf numFmtId="0" fontId="20" fillId="0" borderId="12" xfId="43" applyFont="1" applyBorder="1" applyAlignment="1">
      <alignment horizontal="center" vertical="center"/>
    </xf>
    <xf numFmtId="0" fontId="20" fillId="0" borderId="18" xfId="43" applyFont="1" applyBorder="1" applyAlignment="1">
      <alignment horizontal="center" vertical="center"/>
    </xf>
    <xf numFmtId="0" fontId="21" fillId="0" borderId="10" xfId="43" applyFont="1" applyBorder="1" applyAlignment="1">
      <alignment horizontal="left" vertical="center"/>
    </xf>
    <xf numFmtId="0" fontId="21" fillId="0" borderId="0" xfId="43" applyFont="1" applyBorder="1" applyAlignment="1">
      <alignment horizontal="left" vertical="center"/>
    </xf>
    <xf numFmtId="0" fontId="21" fillId="0" borderId="13" xfId="43" applyFont="1" applyBorder="1" applyAlignment="1">
      <alignment horizontal="left" vertical="center"/>
    </xf>
    <xf numFmtId="0" fontId="21" fillId="0" borderId="14" xfId="43" applyFont="1" applyBorder="1" applyAlignment="1">
      <alignment horizontal="left" vertical="center"/>
    </xf>
    <xf numFmtId="0" fontId="18" fillId="0" borderId="15" xfId="43" applyFont="1" applyBorder="1" applyAlignment="1">
      <alignment horizont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7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53959255094411"/>
          <c:y val="6.272609991547666E-2"/>
          <c:w val="0.72681100893287665"/>
          <c:h val="0.76633213221228702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dLbls>
            <c:dLbl>
              <c:idx val="40"/>
              <c:layout>
                <c:manualLayout>
                  <c:x val="8.0586154053651826E-2"/>
                  <c:y val="3.9548022598870067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Aerosol Distribution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5DE-4BFB-8B39-25A85DC621E3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RawSMPSData!$D$2:$D$103</c:f>
              <c:numCache>
                <c:formatCode>General</c:formatCode>
                <c:ptCount val="102"/>
                <c:pt idx="0">
                  <c:v>7.1</c:v>
                </c:pt>
                <c:pt idx="1">
                  <c:v>7.37</c:v>
                </c:pt>
                <c:pt idx="2">
                  <c:v>7.64</c:v>
                </c:pt>
                <c:pt idx="3">
                  <c:v>7.91</c:v>
                </c:pt>
                <c:pt idx="4">
                  <c:v>8.1999999999999993</c:v>
                </c:pt>
                <c:pt idx="5">
                  <c:v>8.51</c:v>
                </c:pt>
                <c:pt idx="6">
                  <c:v>8.82</c:v>
                </c:pt>
                <c:pt idx="7">
                  <c:v>9.14</c:v>
                </c:pt>
                <c:pt idx="8">
                  <c:v>9.4700000000000006</c:v>
                </c:pt>
                <c:pt idx="9">
                  <c:v>9.82</c:v>
                </c:pt>
                <c:pt idx="10">
                  <c:v>10.199999999999999</c:v>
                </c:pt>
                <c:pt idx="11">
                  <c:v>10.6</c:v>
                </c:pt>
                <c:pt idx="12">
                  <c:v>10.9</c:v>
                </c:pt>
                <c:pt idx="13">
                  <c:v>11.3</c:v>
                </c:pt>
                <c:pt idx="14">
                  <c:v>11.8</c:v>
                </c:pt>
                <c:pt idx="15">
                  <c:v>12.2</c:v>
                </c:pt>
                <c:pt idx="16">
                  <c:v>12.6</c:v>
                </c:pt>
                <c:pt idx="17">
                  <c:v>13.1</c:v>
                </c:pt>
                <c:pt idx="18">
                  <c:v>13.6</c:v>
                </c:pt>
                <c:pt idx="19">
                  <c:v>14.1</c:v>
                </c:pt>
                <c:pt idx="20">
                  <c:v>14.6</c:v>
                </c:pt>
                <c:pt idx="21">
                  <c:v>15.1</c:v>
                </c:pt>
                <c:pt idx="22">
                  <c:v>15.7</c:v>
                </c:pt>
                <c:pt idx="23">
                  <c:v>16.3</c:v>
                </c:pt>
                <c:pt idx="24">
                  <c:v>16.8</c:v>
                </c:pt>
                <c:pt idx="25">
                  <c:v>17.5</c:v>
                </c:pt>
                <c:pt idx="26">
                  <c:v>18.100000000000001</c:v>
                </c:pt>
                <c:pt idx="27">
                  <c:v>18.8</c:v>
                </c:pt>
                <c:pt idx="28">
                  <c:v>19.5</c:v>
                </c:pt>
                <c:pt idx="29">
                  <c:v>20.2</c:v>
                </c:pt>
                <c:pt idx="30">
                  <c:v>20.9</c:v>
                </c:pt>
                <c:pt idx="31">
                  <c:v>21.7</c:v>
                </c:pt>
                <c:pt idx="32">
                  <c:v>22.5</c:v>
                </c:pt>
                <c:pt idx="33">
                  <c:v>23.3</c:v>
                </c:pt>
                <c:pt idx="34">
                  <c:v>24.1</c:v>
                </c:pt>
                <c:pt idx="35">
                  <c:v>25</c:v>
                </c:pt>
                <c:pt idx="36">
                  <c:v>25.9</c:v>
                </c:pt>
                <c:pt idx="37">
                  <c:v>26.9</c:v>
                </c:pt>
                <c:pt idx="38">
                  <c:v>27.9</c:v>
                </c:pt>
                <c:pt idx="39">
                  <c:v>28.9</c:v>
                </c:pt>
                <c:pt idx="40">
                  <c:v>30</c:v>
                </c:pt>
                <c:pt idx="41">
                  <c:v>31.1</c:v>
                </c:pt>
                <c:pt idx="42">
                  <c:v>32.200000000000003</c:v>
                </c:pt>
                <c:pt idx="43">
                  <c:v>33.4</c:v>
                </c:pt>
                <c:pt idx="44">
                  <c:v>34.6</c:v>
                </c:pt>
                <c:pt idx="45">
                  <c:v>35.9</c:v>
                </c:pt>
                <c:pt idx="46">
                  <c:v>37.200000000000003</c:v>
                </c:pt>
                <c:pt idx="47">
                  <c:v>38.5</c:v>
                </c:pt>
                <c:pt idx="48">
                  <c:v>40</c:v>
                </c:pt>
                <c:pt idx="49">
                  <c:v>41.4</c:v>
                </c:pt>
                <c:pt idx="50">
                  <c:v>42.9</c:v>
                </c:pt>
                <c:pt idx="51">
                  <c:v>44.5</c:v>
                </c:pt>
                <c:pt idx="52">
                  <c:v>46.1</c:v>
                </c:pt>
                <c:pt idx="53">
                  <c:v>47.8</c:v>
                </c:pt>
                <c:pt idx="54">
                  <c:v>49.6</c:v>
                </c:pt>
                <c:pt idx="55">
                  <c:v>51.4</c:v>
                </c:pt>
                <c:pt idx="56">
                  <c:v>53.3</c:v>
                </c:pt>
                <c:pt idx="57">
                  <c:v>55.2</c:v>
                </c:pt>
                <c:pt idx="58">
                  <c:v>57.3</c:v>
                </c:pt>
                <c:pt idx="59">
                  <c:v>59.4</c:v>
                </c:pt>
                <c:pt idx="60">
                  <c:v>61.5</c:v>
                </c:pt>
                <c:pt idx="61">
                  <c:v>63.8</c:v>
                </c:pt>
                <c:pt idx="62">
                  <c:v>66.099999999999994</c:v>
                </c:pt>
                <c:pt idx="63">
                  <c:v>68.5</c:v>
                </c:pt>
                <c:pt idx="64">
                  <c:v>71</c:v>
                </c:pt>
                <c:pt idx="65">
                  <c:v>73.7</c:v>
                </c:pt>
                <c:pt idx="66">
                  <c:v>76.400000000000006</c:v>
                </c:pt>
                <c:pt idx="67">
                  <c:v>79.099999999999994</c:v>
                </c:pt>
                <c:pt idx="68">
                  <c:v>82</c:v>
                </c:pt>
                <c:pt idx="69">
                  <c:v>85.1</c:v>
                </c:pt>
                <c:pt idx="70">
                  <c:v>88.2</c:v>
                </c:pt>
                <c:pt idx="71">
                  <c:v>91.4</c:v>
                </c:pt>
                <c:pt idx="72">
                  <c:v>94.7</c:v>
                </c:pt>
                <c:pt idx="73">
                  <c:v>98.2</c:v>
                </c:pt>
                <c:pt idx="74">
                  <c:v>101.8</c:v>
                </c:pt>
                <c:pt idx="75">
                  <c:v>105.5</c:v>
                </c:pt>
                <c:pt idx="76">
                  <c:v>109.4</c:v>
                </c:pt>
                <c:pt idx="77">
                  <c:v>113.4</c:v>
                </c:pt>
                <c:pt idx="78">
                  <c:v>117.6</c:v>
                </c:pt>
                <c:pt idx="79">
                  <c:v>121.9</c:v>
                </c:pt>
                <c:pt idx="80">
                  <c:v>126.3</c:v>
                </c:pt>
                <c:pt idx="81">
                  <c:v>131</c:v>
                </c:pt>
                <c:pt idx="82">
                  <c:v>135.80000000000001</c:v>
                </c:pt>
                <c:pt idx="83">
                  <c:v>140.69999999999999</c:v>
                </c:pt>
                <c:pt idx="84">
                  <c:v>145.9</c:v>
                </c:pt>
                <c:pt idx="85">
                  <c:v>151.19999999999999</c:v>
                </c:pt>
                <c:pt idx="86">
                  <c:v>156.80000000000001</c:v>
                </c:pt>
                <c:pt idx="87">
                  <c:v>162.5</c:v>
                </c:pt>
                <c:pt idx="88">
                  <c:v>168.5</c:v>
                </c:pt>
                <c:pt idx="89">
                  <c:v>174.7</c:v>
                </c:pt>
                <c:pt idx="90">
                  <c:v>181.1</c:v>
                </c:pt>
                <c:pt idx="91">
                  <c:v>187.7</c:v>
                </c:pt>
                <c:pt idx="92">
                  <c:v>194.6</c:v>
                </c:pt>
                <c:pt idx="93">
                  <c:v>201.7</c:v>
                </c:pt>
                <c:pt idx="94">
                  <c:v>209.1</c:v>
                </c:pt>
                <c:pt idx="95">
                  <c:v>216.7</c:v>
                </c:pt>
                <c:pt idx="96">
                  <c:v>224.7</c:v>
                </c:pt>
                <c:pt idx="97">
                  <c:v>232.9</c:v>
                </c:pt>
                <c:pt idx="98">
                  <c:v>241.4</c:v>
                </c:pt>
                <c:pt idx="99">
                  <c:v>250.3</c:v>
                </c:pt>
                <c:pt idx="100">
                  <c:v>259.5</c:v>
                </c:pt>
                <c:pt idx="101">
                  <c:v>269</c:v>
                </c:pt>
              </c:numCache>
            </c:numRef>
          </c:xVal>
          <c:yVal>
            <c:numRef>
              <c:f>RawSMPSData!$B$2:$B$103</c:f>
              <c:numCache>
                <c:formatCode>General</c:formatCode>
                <c:ptCount val="102"/>
                <c:pt idx="0">
                  <c:v>654.447</c:v>
                </c:pt>
                <c:pt idx="1">
                  <c:v>872.24599999999998</c:v>
                </c:pt>
                <c:pt idx="2">
                  <c:v>417.161</c:v>
                </c:pt>
                <c:pt idx="3">
                  <c:v>893.86400000000003</c:v>
                </c:pt>
                <c:pt idx="4">
                  <c:v>887.90700000000004</c:v>
                </c:pt>
                <c:pt idx="5">
                  <c:v>869.20299999999997</c:v>
                </c:pt>
                <c:pt idx="6">
                  <c:v>985.64499999999998</c:v>
                </c:pt>
                <c:pt idx="7">
                  <c:v>927.31799999999998</c:v>
                </c:pt>
                <c:pt idx="8">
                  <c:v>983.56399999999996</c:v>
                </c:pt>
                <c:pt idx="9">
                  <c:v>1238.76</c:v>
                </c:pt>
                <c:pt idx="10">
                  <c:v>1334.45</c:v>
                </c:pt>
                <c:pt idx="11">
                  <c:v>1595.1</c:v>
                </c:pt>
                <c:pt idx="12">
                  <c:v>1297.8599999999999</c:v>
                </c:pt>
                <c:pt idx="13">
                  <c:v>1378.23</c:v>
                </c:pt>
                <c:pt idx="14">
                  <c:v>1746.18</c:v>
                </c:pt>
                <c:pt idx="15">
                  <c:v>1552.15</c:v>
                </c:pt>
                <c:pt idx="16">
                  <c:v>1777.49</c:v>
                </c:pt>
                <c:pt idx="17">
                  <c:v>1893.17</c:v>
                </c:pt>
                <c:pt idx="18">
                  <c:v>1940.28</c:v>
                </c:pt>
                <c:pt idx="19">
                  <c:v>1958.61</c:v>
                </c:pt>
                <c:pt idx="20">
                  <c:v>2289.6999999999998</c:v>
                </c:pt>
                <c:pt idx="21">
                  <c:v>2282.12</c:v>
                </c:pt>
                <c:pt idx="22">
                  <c:v>2271.58</c:v>
                </c:pt>
                <c:pt idx="23">
                  <c:v>2551.6799999999998</c:v>
                </c:pt>
                <c:pt idx="24">
                  <c:v>2620.5</c:v>
                </c:pt>
                <c:pt idx="25">
                  <c:v>2580.79</c:v>
                </c:pt>
                <c:pt idx="26">
                  <c:v>2894.47</c:v>
                </c:pt>
                <c:pt idx="27">
                  <c:v>3076.51</c:v>
                </c:pt>
                <c:pt idx="28">
                  <c:v>3358.52</c:v>
                </c:pt>
                <c:pt idx="29">
                  <c:v>3205.81</c:v>
                </c:pt>
                <c:pt idx="30">
                  <c:v>3350.4</c:v>
                </c:pt>
                <c:pt idx="31">
                  <c:v>3453.79</c:v>
                </c:pt>
                <c:pt idx="32">
                  <c:v>3436.88</c:v>
                </c:pt>
                <c:pt idx="33">
                  <c:v>3696.01</c:v>
                </c:pt>
                <c:pt idx="34">
                  <c:v>3748.87</c:v>
                </c:pt>
                <c:pt idx="35">
                  <c:v>3877.71</c:v>
                </c:pt>
                <c:pt idx="36">
                  <c:v>3756.15</c:v>
                </c:pt>
                <c:pt idx="37">
                  <c:v>3901.67</c:v>
                </c:pt>
                <c:pt idx="38">
                  <c:v>3803.78</c:v>
                </c:pt>
                <c:pt idx="39">
                  <c:v>3889.23</c:v>
                </c:pt>
                <c:pt idx="40">
                  <c:v>4094.25</c:v>
                </c:pt>
                <c:pt idx="41">
                  <c:v>3870.51</c:v>
                </c:pt>
                <c:pt idx="42">
                  <c:v>3799.5</c:v>
                </c:pt>
                <c:pt idx="43">
                  <c:v>3878.19</c:v>
                </c:pt>
                <c:pt idx="44">
                  <c:v>3724.92</c:v>
                </c:pt>
                <c:pt idx="45">
                  <c:v>3753.71</c:v>
                </c:pt>
                <c:pt idx="46">
                  <c:v>3787.54</c:v>
                </c:pt>
                <c:pt idx="47">
                  <c:v>3664.92</c:v>
                </c:pt>
                <c:pt idx="48">
                  <c:v>3593.81</c:v>
                </c:pt>
                <c:pt idx="49">
                  <c:v>3442.37</c:v>
                </c:pt>
                <c:pt idx="50">
                  <c:v>3320.89</c:v>
                </c:pt>
                <c:pt idx="51">
                  <c:v>3101.13</c:v>
                </c:pt>
                <c:pt idx="52">
                  <c:v>3038.02</c:v>
                </c:pt>
                <c:pt idx="53">
                  <c:v>2754.86</c:v>
                </c:pt>
                <c:pt idx="54">
                  <c:v>2676.14</c:v>
                </c:pt>
                <c:pt idx="55">
                  <c:v>2467.86</c:v>
                </c:pt>
                <c:pt idx="56">
                  <c:v>2373.65</c:v>
                </c:pt>
                <c:pt idx="57">
                  <c:v>2242.35</c:v>
                </c:pt>
                <c:pt idx="58">
                  <c:v>2155.09</c:v>
                </c:pt>
                <c:pt idx="59">
                  <c:v>1986.43</c:v>
                </c:pt>
                <c:pt idx="60">
                  <c:v>1860.09</c:v>
                </c:pt>
                <c:pt idx="61">
                  <c:v>1699.41</c:v>
                </c:pt>
                <c:pt idx="62">
                  <c:v>1633.63</c:v>
                </c:pt>
                <c:pt idx="63">
                  <c:v>1473.61</c:v>
                </c:pt>
                <c:pt idx="64">
                  <c:v>1359.54</c:v>
                </c:pt>
                <c:pt idx="65">
                  <c:v>1240.3800000000001</c:v>
                </c:pt>
                <c:pt idx="66">
                  <c:v>1174.73</c:v>
                </c:pt>
                <c:pt idx="67">
                  <c:v>1146.1199999999999</c:v>
                </c:pt>
                <c:pt idx="68">
                  <c:v>1060.99</c:v>
                </c:pt>
                <c:pt idx="69">
                  <c:v>994.60699999999997</c:v>
                </c:pt>
                <c:pt idx="70">
                  <c:v>918.34400000000005</c:v>
                </c:pt>
                <c:pt idx="71">
                  <c:v>843.66700000000003</c:v>
                </c:pt>
                <c:pt idx="72">
                  <c:v>756.39400000000001</c:v>
                </c:pt>
                <c:pt idx="73">
                  <c:v>694.17399999999998</c:v>
                </c:pt>
                <c:pt idx="74">
                  <c:v>630.05899999999997</c:v>
                </c:pt>
                <c:pt idx="75">
                  <c:v>561.01700000000005</c:v>
                </c:pt>
                <c:pt idx="76">
                  <c:v>509.11500000000001</c:v>
                </c:pt>
                <c:pt idx="77">
                  <c:v>423.22699999999998</c:v>
                </c:pt>
                <c:pt idx="78">
                  <c:v>363.048</c:v>
                </c:pt>
                <c:pt idx="79">
                  <c:v>280.084</c:v>
                </c:pt>
                <c:pt idx="80">
                  <c:v>256.58600000000001</c:v>
                </c:pt>
                <c:pt idx="81">
                  <c:v>234.48500000000001</c:v>
                </c:pt>
                <c:pt idx="82">
                  <c:v>180.76499999999999</c:v>
                </c:pt>
                <c:pt idx="83">
                  <c:v>151.328</c:v>
                </c:pt>
                <c:pt idx="84">
                  <c:v>139.654</c:v>
                </c:pt>
                <c:pt idx="85">
                  <c:v>109.18899999999999</c:v>
                </c:pt>
                <c:pt idx="86">
                  <c:v>82.673299999999998</c:v>
                </c:pt>
                <c:pt idx="87">
                  <c:v>72.7346</c:v>
                </c:pt>
                <c:pt idx="88">
                  <c:v>47.814500000000002</c:v>
                </c:pt>
                <c:pt idx="89">
                  <c:v>60.455500000000001</c:v>
                </c:pt>
                <c:pt idx="90">
                  <c:v>35.957700000000003</c:v>
                </c:pt>
                <c:pt idx="91">
                  <c:v>40.876300000000001</c:v>
                </c:pt>
                <c:pt idx="92">
                  <c:v>25.5137</c:v>
                </c:pt>
                <c:pt idx="93">
                  <c:v>26.104500000000002</c:v>
                </c:pt>
                <c:pt idx="94">
                  <c:v>18.4452</c:v>
                </c:pt>
                <c:pt idx="95">
                  <c:v>15.600099999999999</c:v>
                </c:pt>
                <c:pt idx="96">
                  <c:v>14.0671</c:v>
                </c:pt>
                <c:pt idx="97">
                  <c:v>13.752599999999999</c:v>
                </c:pt>
                <c:pt idx="98">
                  <c:v>9.7239599999999999</c:v>
                </c:pt>
                <c:pt idx="99">
                  <c:v>14.476000000000001</c:v>
                </c:pt>
                <c:pt idx="100">
                  <c:v>12.370900000000001</c:v>
                </c:pt>
                <c:pt idx="101">
                  <c:v>16.966000000000001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DE-4BFB-8B39-25A85DC62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97536"/>
        <c:axId val="353898712"/>
      </c:scatterChart>
      <c:valAx>
        <c:axId val="353897536"/>
        <c:scaling>
          <c:logBase val="10"/>
          <c:orientation val="minMax"/>
          <c:max val="1000"/>
          <c:min val="10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min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Size (nm)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53898712"/>
        <c:crosses val="autoZero"/>
        <c:crossBetween val="midCat"/>
      </c:valAx>
      <c:valAx>
        <c:axId val="353898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Size distribution, dN/dDp (cm</a:t>
                </a:r>
                <a:r>
                  <a:rPr lang="en-US" baseline="30000"/>
                  <a:t>-3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1.5014227330845391E-2"/>
              <c:y val="0.239324258196538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53897536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circle"/>
            <c:size val="5"/>
          </c:marker>
          <c:xVal>
            <c:numRef>
              <c:f>RawSMPSData!$G$2:$G$103</c:f>
              <c:numCache>
                <c:formatCode>General</c:formatCode>
                <c:ptCount val="102"/>
                <c:pt idx="0">
                  <c:v>6.1529711395174713</c:v>
                </c:pt>
                <c:pt idx="1">
                  <c:v>5.8084249618611805</c:v>
                </c:pt>
                <c:pt idx="2">
                  <c:v>5.495023278900435</c:v>
                </c:pt>
                <c:pt idx="3">
                  <c:v>5.2089486976575339</c:v>
                </c:pt>
                <c:pt idx="4">
                  <c:v>4.928440506486309</c:v>
                </c:pt>
                <c:pt idx="5">
                  <c:v>4.655495978020574</c:v>
                </c:pt>
                <c:pt idx="6">
                  <c:v>4.4069413553150971</c:v>
                </c:pt>
                <c:pt idx="7">
                  <c:v>4.1728230930894616</c:v>
                </c:pt>
                <c:pt idx="8">
                  <c:v>3.9524036965258968</c:v>
                </c:pt>
                <c:pt idx="9">
                  <c:v>3.7391273419888016</c:v>
                </c:pt>
                <c:pt idx="10">
                  <c:v>3.5285260271493479</c:v>
                </c:pt>
                <c:pt idx="11">
                  <c:v>3.3274399979668745</c:v>
                </c:pt>
                <c:pt idx="12">
                  <c:v>3.1888663105915205</c:v>
                </c:pt>
                <c:pt idx="13">
                  <c:v>3.0185463927007383</c:v>
                </c:pt>
                <c:pt idx="14">
                  <c:v>2.8260802595962531</c:v>
                </c:pt>
                <c:pt idx="15">
                  <c:v>2.6864035347957449</c:v>
                </c:pt>
                <c:pt idx="16">
                  <c:v>2.557891242368604</c:v>
                </c:pt>
                <c:pt idx="17">
                  <c:v>2.4111192604665321</c:v>
                </c:pt>
                <c:pt idx="18">
                  <c:v>2.2778940156022331</c:v>
                </c:pt>
                <c:pt idx="19">
                  <c:v>2.1565246731665599</c:v>
                </c:pt>
                <c:pt idx="20">
                  <c:v>2.0455827326772535</c:v>
                </c:pt>
                <c:pt idx="21">
                  <c:v>1.9438538882227574</c:v>
                </c:pt>
                <c:pt idx="22">
                  <c:v>1.8324894229046373</c:v>
                </c:pt>
                <c:pt idx="23">
                  <c:v>1.7313832354457714</c:v>
                </c:pt>
                <c:pt idx="24">
                  <c:v>1.6540364247039641</c:v>
                </c:pt>
                <c:pt idx="25">
                  <c:v>1.55503357527218</c:v>
                </c:pt>
                <c:pt idx="26">
                  <c:v>1.4777921133530603</c:v>
                </c:pt>
                <c:pt idx="27">
                  <c:v>1.3954612029905</c:v>
                </c:pt>
                <c:pt idx="28">
                  <c:v>1.3205099822022559</c:v>
                </c:pt>
                <c:pt idx="29">
                  <c:v>1.252043603876607</c:v>
                </c:pt>
                <c:pt idx="30">
                  <c:v>1.1893021622541244</c:v>
                </c:pt>
                <c:pt idx="31">
                  <c:v>1.1237795206517687</c:v>
                </c:pt>
                <c:pt idx="32">
                  <c:v>1.0640656916810487</c:v>
                </c:pt>
                <c:pt idx="33">
                  <c:v>1.0094638821182222</c:v>
                </c:pt>
                <c:pt idx="34">
                  <c:v>0.95938126628349885</c:v>
                </c:pt>
                <c:pt idx="35">
                  <c:v>0.9078114711898122</c:v>
                </c:pt>
                <c:pt idx="36">
                  <c:v>0.86070532770348152</c:v>
                </c:pt>
                <c:pt idx="37">
                  <c:v>0.81070502550979473</c:v>
                </c:pt>
                <c:pt idx="38">
                  <c:v>0.7650677275461204</c:v>
                </c:pt>
                <c:pt idx="39">
                  <c:v>0.72556139288320054</c:v>
                </c:pt>
                <c:pt idx="40">
                  <c:v>0.68370245222379999</c:v>
                </c:pt>
                <c:pt idx="41">
                  <c:v>0.64540707328295532</c:v>
                </c:pt>
                <c:pt idx="42">
                  <c:v>0.61251884232920162</c:v>
                </c:pt>
                <c:pt idx="43">
                  <c:v>0.57754035928596625</c:v>
                </c:pt>
                <c:pt idx="44">
                  <c:v>0.54767553681589476</c:v>
                </c:pt>
                <c:pt idx="45">
                  <c:v>0.51599112258489122</c:v>
                </c:pt>
                <c:pt idx="46">
                  <c:v>0.48911544438929866</c:v>
                </c:pt>
                <c:pt idx="47">
                  <c:v>0.46449542603199667</c:v>
                </c:pt>
                <c:pt idx="48">
                  <c:v>0.43655287051700409</c:v>
                </c:pt>
                <c:pt idx="49">
                  <c:v>0.41455171620190523</c:v>
                </c:pt>
                <c:pt idx="50">
                  <c:v>0.39093443031377184</c:v>
                </c:pt>
                <c:pt idx="51">
                  <c:v>0.37000239336566487</c:v>
                </c:pt>
                <c:pt idx="52">
                  <c:v>0.35087445435120213</c:v>
                </c:pt>
                <c:pt idx="53">
                  <c:v>0.33032712957621335</c:v>
                </c:pt>
                <c:pt idx="54">
                  <c:v>0.31248194334181356</c:v>
                </c:pt>
                <c:pt idx="55">
                  <c:v>0.29618800788890898</c:v>
                </c:pt>
                <c:pt idx="56">
                  <c:v>0.2804705637899696</c:v>
                </c:pt>
                <c:pt idx="57">
                  <c:v>0.26424122695429819</c:v>
                </c:pt>
                <c:pt idx="58">
                  <c:v>0.24983083298397712</c:v>
                </c:pt>
                <c:pt idx="59">
                  <c:v>0.2366844970222548</c:v>
                </c:pt>
                <c:pt idx="60">
                  <c:v>0.22465222717620303</c:v>
                </c:pt>
                <c:pt idx="61">
                  <c:v>0.21260147034891652</c:v>
                </c:pt>
                <c:pt idx="62">
                  <c:v>0.19987161987891078</c:v>
                </c:pt>
                <c:pt idx="63">
                  <c:v>0.18945011397426548</c:v>
                </c:pt>
                <c:pt idx="64">
                  <c:v>0.1795236555961921</c:v>
                </c:pt>
                <c:pt idx="65">
                  <c:v>0.1697410023733692</c:v>
                </c:pt>
                <c:pt idx="66">
                  <c:v>0.16081575801600856</c:v>
                </c:pt>
                <c:pt idx="67">
                  <c:v>0.15264627054820679</c:v>
                </c:pt>
                <c:pt idx="68">
                  <c:v>0.1446147949744736</c:v>
                </c:pt>
                <c:pt idx="69">
                  <c:v>0.13526158084431472</c:v>
                </c:pt>
                <c:pt idx="70">
                  <c:v>0.12818894700761252</c:v>
                </c:pt>
                <c:pt idx="71">
                  <c:v>0.12151214315931913</c:v>
                </c:pt>
                <c:pt idx="72">
                  <c:v>0.11521269624930053</c:v>
                </c:pt>
                <c:pt idx="73">
                  <c:v>0.10910504351993033</c:v>
                </c:pt>
                <c:pt idx="74">
                  <c:v>#N/A</c:v>
                </c:pt>
                <c:pt idx="75">
                  <c:v>#N/A</c:v>
                </c:pt>
                <c:pt idx="76">
                  <c:v>9.3290624432618152E-2</c:v>
                </c:pt>
                <c:pt idx="77">
                  <c:v>8.8379069432376056E-2</c:v>
                </c:pt>
                <c:pt idx="78">
                  <c:v>#N/A</c:v>
                </c:pt>
                <c:pt idx="79">
                  <c:v>#N/A</c:v>
                </c:pt>
                <c:pt idx="80">
                  <c:v>7.5055471898921589E-2</c:v>
                </c:pt>
                <c:pt idx="81">
                  <c:v>7.0798163951923954E-2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5.6270648666845169E-2</c:v>
                </c:pt>
                <c:pt idx="86">
                  <c:v>#N/A</c:v>
                </c:pt>
                <c:pt idx="87">
                  <c:v>#N/A</c:v>
                </c:pt>
                <c:pt idx="88">
                  <c:v>4.7947432245742938E-2</c:v>
                </c:pt>
                <c:pt idx="89">
                  <c:v>#N/A</c:v>
                </c:pt>
                <c:pt idx="90">
                  <c:v>4.2874631771594451E-2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3.4552603062065756E-2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2.7903597707190642E-2</c:v>
                </c:pt>
                <c:pt idx="99">
                  <c:v>2.5966019070744473E-2</c:v>
                </c:pt>
                <c:pt idx="100">
                  <c:v>2.4624239446202623E-2</c:v>
                </c:pt>
                <c:pt idx="101">
                  <c:v>2.3263823711228149E-2</c:v>
                </c:pt>
              </c:numCache>
            </c:numRef>
          </c:xVal>
          <c:yVal>
            <c:numRef>
              <c:f>RawSMPSData!$F$2:$F$103</c:f>
              <c:numCache>
                <c:formatCode>General</c:formatCode>
                <c:ptCount val="102"/>
                <c:pt idx="0">
                  <c:v>1</c:v>
                </c:pt>
                <c:pt idx="1">
                  <c:v>0.99624264802553231</c:v>
                </c:pt>
                <c:pt idx="2">
                  <c:v>0.99123485483475959</c:v>
                </c:pt>
                <c:pt idx="3">
                  <c:v>0.98883982405759818</c:v>
                </c:pt>
                <c:pt idx="4">
                  <c:v>0.98370791625558263</c:v>
                </c:pt>
                <c:pt idx="5">
                  <c:v>0.9786102091538712</c:v>
                </c:pt>
                <c:pt idx="6">
                  <c:v>0.97361988662467724</c:v>
                </c:pt>
                <c:pt idx="7">
                  <c:v>0.96796104001544192</c:v>
                </c:pt>
                <c:pt idx="8">
                  <c:v>0.96263706402004512</c:v>
                </c:pt>
                <c:pt idx="9">
                  <c:v>0.95699016497792944</c:v>
                </c:pt>
                <c:pt idx="10">
                  <c:v>0.94987811872836037</c:v>
                </c:pt>
                <c:pt idx="11">
                  <c:v>0.9422166910767269</c:v>
                </c:pt>
                <c:pt idx="12">
                  <c:v>0.93305880337233893</c:v>
                </c:pt>
                <c:pt idx="13">
                  <c:v>0.92560744851307197</c:v>
                </c:pt>
                <c:pt idx="14">
                  <c:v>0.91769466839219016</c:v>
                </c:pt>
                <c:pt idx="15">
                  <c:v>0.90766939075966058</c:v>
                </c:pt>
                <c:pt idx="16">
                  <c:v>0.89875809027670306</c:v>
                </c:pt>
                <c:pt idx="17">
                  <c:v>0.88855305371744508</c:v>
                </c:pt>
                <c:pt idx="18">
                  <c:v>0.87768386792011821</c:v>
                </c:pt>
                <c:pt idx="19">
                  <c:v>0.86654421124964631</c:v>
                </c:pt>
                <c:pt idx="20">
                  <c:v>0.85529931723880626</c:v>
                </c:pt>
                <c:pt idx="21">
                  <c:v>0.84215354864954095</c:v>
                </c:pt>
                <c:pt idx="22">
                  <c:v>0.82905129882950601</c:v>
                </c:pt>
                <c:pt idx="23">
                  <c:v>0.81600956191549856</c:v>
                </c:pt>
                <c:pt idx="24">
                  <c:v>0.80135969739444513</c:v>
                </c:pt>
                <c:pt idx="25">
                  <c:v>0.78631471919286</c:v>
                </c:pt>
                <c:pt idx="26">
                  <c:v>0.77149772652242721</c:v>
                </c:pt>
                <c:pt idx="27">
                  <c:v>0.75487981465250076</c:v>
                </c:pt>
                <c:pt idx="28">
                  <c:v>0.73721676336955522</c:v>
                </c:pt>
                <c:pt idx="29">
                  <c:v>0.71793461866831976</c:v>
                </c:pt>
                <c:pt idx="30">
                  <c:v>0.69952922215298918</c:v>
                </c:pt>
                <c:pt idx="31">
                  <c:v>0.680293696502697</c:v>
                </c:pt>
                <c:pt idx="32">
                  <c:v>0.66046458172961831</c:v>
                </c:pt>
                <c:pt idx="33">
                  <c:v>0.64073255170425525</c:v>
                </c:pt>
                <c:pt idx="34">
                  <c:v>0.61951278834503343</c:v>
                </c:pt>
                <c:pt idx="35">
                  <c:v>0.59798954185368591</c:v>
                </c:pt>
                <c:pt idx="36">
                  <c:v>0.57572659111067159</c:v>
                </c:pt>
                <c:pt idx="37">
                  <c:v>0.55416154822882313</c:v>
                </c:pt>
                <c:pt idx="38">
                  <c:v>0.53176103683795173</c:v>
                </c:pt>
                <c:pt idx="39">
                  <c:v>0.50992253762649375</c:v>
                </c:pt>
                <c:pt idx="40">
                  <c:v>0.48759344754026945</c:v>
                </c:pt>
                <c:pt idx="41">
                  <c:v>0.46408728383035153</c:v>
                </c:pt>
                <c:pt idx="42">
                  <c:v>0.44186567017684369</c:v>
                </c:pt>
                <c:pt idx="43">
                  <c:v>0.42005174356859232</c:v>
                </c:pt>
                <c:pt idx="44">
                  <c:v>0.39778603701961102</c:v>
                </c:pt>
                <c:pt idx="45">
                  <c:v>0.37640029376349637</c:v>
                </c:pt>
                <c:pt idx="46">
                  <c:v>0.35484925956198055</c:v>
                </c:pt>
                <c:pt idx="47">
                  <c:v>0.33310399845240918</c:v>
                </c:pt>
                <c:pt idx="48">
                  <c:v>0.31206273094218084</c:v>
                </c:pt>
                <c:pt idx="49">
                  <c:v>0.29142972460345212</c:v>
                </c:pt>
                <c:pt idx="50">
                  <c:v>0.27166617504734042</c:v>
                </c:pt>
                <c:pt idx="51">
                  <c:v>0.25260007405139995</c:v>
                </c:pt>
                <c:pt idx="52">
                  <c:v>0.23479567288739245</c:v>
                </c:pt>
                <c:pt idx="53">
                  <c:v>0.21735360279543303</c:v>
                </c:pt>
                <c:pt idx="54">
                  <c:v>0.2015372285735598</c:v>
                </c:pt>
                <c:pt idx="55">
                  <c:v>0.18617280653028939</c:v>
                </c:pt>
                <c:pt idx="56">
                  <c:v>0.17200417462623907</c:v>
                </c:pt>
                <c:pt idx="57">
                  <c:v>0.15837642705585456</c:v>
                </c:pt>
                <c:pt idx="58">
                  <c:v>0.14550250724271799</c:v>
                </c:pt>
                <c:pt idx="59">
                  <c:v>0.13312956998934874</c:v>
                </c:pt>
                <c:pt idx="60">
                  <c:v>0.12172495405766594</c:v>
                </c:pt>
                <c:pt idx="61">
                  <c:v>0.11104568922157111</c:v>
                </c:pt>
                <c:pt idx="62">
                  <c:v>0.10128893043295986</c:v>
                </c:pt>
                <c:pt idx="63">
                  <c:v>9.1909831887088636E-2</c:v>
                </c:pt>
                <c:pt idx="64">
                  <c:v>8.3449450155496235E-2</c:v>
                </c:pt>
                <c:pt idx="65">
                  <c:v>7.5643974229458052E-2</c:v>
                </c:pt>
                <c:pt idx="66">
                  <c:v>6.8522627134750103E-2</c:v>
                </c:pt>
                <c:pt idx="67">
                  <c:v>6.1778193918666104E-2</c:v>
                </c:pt>
                <c:pt idx="68">
                  <c:v>5.5198018220745583E-2</c:v>
                </c:pt>
                <c:pt idx="69">
                  <c:v>4.9106596193613426E-2</c:v>
                </c:pt>
                <c:pt idx="70">
                  <c:v>4.3396296390467465E-2</c:v>
                </c:pt>
                <c:pt idx="71">
                  <c:v>3.8123842484130317E-2</c:v>
                </c:pt>
                <c:pt idx="72">
                  <c:v>3.3280128832385715E-2</c:v>
                </c:pt>
                <c:pt idx="73">
                  <c:v>2.8937472376820064E-2</c:v>
                </c:pt>
                <c:pt idx="74">
                  <c:v>2.495203726973853E-2</c:v>
                </c:pt>
                <c:pt idx="75">
                  <c:v>2.1334703203448685E-2</c:v>
                </c:pt>
                <c:pt idx="76">
                  <c:v>1.8113757377950238E-2</c:v>
                </c:pt>
                <c:pt idx="77">
                  <c:v>1.519079455516832E-2</c:v>
                </c:pt>
                <c:pt idx="78">
                  <c:v>1.2760937280097811E-2</c:v>
                </c:pt>
                <c:pt idx="79">
                  <c:v>1.067658343688885E-2</c:v>
                </c:pt>
                <c:pt idx="80">
                  <c:v>9.06854769004177E-3</c:v>
                </c:pt>
                <c:pt idx="81">
                  <c:v>7.5954201278086372E-3</c:v>
                </c:pt>
                <c:pt idx="82">
                  <c:v>6.2491802065727303E-3</c:v>
                </c:pt>
                <c:pt idx="83">
                  <c:v>5.2113609031537115E-3</c:v>
                </c:pt>
                <c:pt idx="84">
                  <c:v>4.3425471419289551E-3</c:v>
                </c:pt>
                <c:pt idx="85">
                  <c:v>3.5407568783288137E-3</c:v>
                </c:pt>
                <c:pt idx="86">
                  <c:v>2.9138741747024529E-3</c:v>
                </c:pt>
                <c:pt idx="87">
                  <c:v>2.4392250633293914E-3</c:v>
                </c:pt>
                <c:pt idx="88">
                  <c:v>2.0216366368836693E-3</c:v>
                </c:pt>
                <c:pt idx="89">
                  <c:v>1.747121044355643E-3</c:v>
                </c:pt>
                <c:pt idx="90">
                  <c:v>1.4000301534318005E-3</c:v>
                </c:pt>
                <c:pt idx="91">
                  <c:v>1.1935875613008568E-3</c:v>
                </c:pt>
                <c:pt idx="92">
                  <c:v>9.5890599577463887E-4</c:v>
                </c:pt>
                <c:pt idx="93">
                  <c:v>8.1242514847764107E-4</c:v>
                </c:pt>
                <c:pt idx="94">
                  <c:v>6.6255236333614932E-4</c:v>
                </c:pt>
                <c:pt idx="95">
                  <c:v>5.566536295357761E-4</c:v>
                </c:pt>
                <c:pt idx="96">
                  <c:v>4.6708936147908908E-4</c:v>
                </c:pt>
                <c:pt idx="97">
                  <c:v>3.8632644872979766E-4</c:v>
                </c:pt>
                <c:pt idx="98">
                  <c:v>3.0736916301519373E-4</c:v>
                </c:pt>
                <c:pt idx="99">
                  <c:v>2.5154135678238097E-4</c:v>
                </c:pt>
                <c:pt idx="100">
                  <c:v>1.6843084182487425E-4</c:v>
                </c:pt>
                <c:pt idx="101">
                  <c:v>9.7406258411789141E-5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9F-4BB5-B208-B136DA6F9C93}"/>
            </c:ext>
          </c:extLst>
        </c:ser>
        <c:ser>
          <c:idx val="0"/>
          <c:order val="1"/>
          <c:spPr>
            <a:ln w="2857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RawSMPSData!$J$15:$J$16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xVal>
          <c:yVal>
            <c:numRef>
              <c:f>RawSMPSData!$K$15:$K$16</c:f>
              <c:numCache>
                <c:formatCode>0.0E+00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9F-4BB5-B208-B136DA6F9C93}"/>
            </c:ext>
          </c:extLst>
        </c:ser>
        <c:ser>
          <c:idx val="2"/>
          <c:order val="2"/>
          <c:spPr>
            <a:ln w="2857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RawSMPSData!$J$18:$J$19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xVal>
          <c:yVal>
            <c:numRef>
              <c:f>RawSMPSData!$K$18:$K$19</c:f>
              <c:numCache>
                <c:formatCode>0.0E+00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9F-4BB5-B208-B136DA6F9C93}"/>
            </c:ext>
          </c:extLst>
        </c:ser>
        <c:ser>
          <c:idx val="3"/>
          <c:order val="3"/>
          <c:spPr>
            <a:ln w="2857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RawSMPSData!$J$21:$J$22</c:f>
              <c:numCache>
                <c:formatCode>General</c:formatCode>
                <c:ptCount val="2"/>
                <c:pt idx="0">
                  <c:v>0.3</c:v>
                </c:pt>
                <c:pt idx="1">
                  <c:v>0.3</c:v>
                </c:pt>
              </c:numCache>
            </c:numRef>
          </c:xVal>
          <c:yVal>
            <c:numRef>
              <c:f>RawSMPSData!$K$21:$K$22</c:f>
              <c:numCache>
                <c:formatCode>0.0E+00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9F-4BB5-B208-B136DA6F9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98320"/>
        <c:axId val="353901456"/>
      </c:scatterChart>
      <c:valAx>
        <c:axId val="353898320"/>
        <c:scaling>
          <c:logBase val="10"/>
          <c:orientation val="minMax"/>
          <c:max val="1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Supersaturation (%)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353901456"/>
        <c:crosses val="autoZero"/>
        <c:crossBetween val="midCat"/>
        <c:minorUnit val="10"/>
      </c:valAx>
      <c:valAx>
        <c:axId val="353901456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Fraction of aerosol acting</a:t>
                </a:r>
                <a:r>
                  <a:rPr lang="en-US" baseline="0"/>
                  <a:t> as </a:t>
                </a:r>
                <a:r>
                  <a:rPr lang="en-US"/>
                  <a:t>CCN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53898320"/>
        <c:crossesAt val="1.0000000000000002E-2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47626</xdr:rowOff>
    </xdr:from>
    <xdr:to>
      <xdr:col>13</xdr:col>
      <xdr:colOff>466725</xdr:colOff>
      <xdr:row>12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</xdr:colOff>
      <xdr:row>12</xdr:row>
      <xdr:rowOff>38100</xdr:rowOff>
    </xdr:from>
    <xdr:to>
      <xdr:col>13</xdr:col>
      <xdr:colOff>447675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259080</xdr:colOff>
      <xdr:row>7</xdr:row>
      <xdr:rowOff>106680</xdr:rowOff>
    </xdr:from>
    <xdr:to>
      <xdr:col>11</xdr:col>
      <xdr:colOff>571500</xdr:colOff>
      <xdr:row>16</xdr:row>
      <xdr:rowOff>7620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40680" y="1257300"/>
          <a:ext cx="2598420" cy="1371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Consider more appropriately</a:t>
          </a:r>
          <a:r>
            <a:rPr lang="en-US" sz="1100" baseline="0"/>
            <a:t> kappa in the Kohler theory implementation of this sheet below. </a:t>
          </a:r>
        </a:p>
        <a:p>
          <a:endParaRPr lang="en-US" sz="1100" baseline="0"/>
        </a:p>
        <a:p>
          <a:r>
            <a:rPr lang="en-US" sz="1100" baseline="0"/>
            <a:t>Works well enough for exploratory purposes, but will have to be fixed when ambient data are to be processed.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3"/>
  <sheetViews>
    <sheetView tabSelected="1" topLeftCell="H1" zoomScale="130" zoomScaleNormal="130" workbookViewId="0">
      <selection activeCell="O3" sqref="O3"/>
    </sheetView>
  </sheetViews>
  <sheetFormatPr defaultRowHeight="14.25" x14ac:dyDescent="0.45"/>
  <cols>
    <col min="3" max="3" width="6" customWidth="1"/>
    <col min="4" max="4" width="11" bestFit="1" customWidth="1"/>
    <col min="5" max="5" width="14" style="28" bestFit="1" customWidth="1"/>
    <col min="6" max="6" width="14" style="28" customWidth="1"/>
    <col min="7" max="7" width="9.1328125" style="28"/>
    <col min="8" max="8" width="3.86328125" customWidth="1"/>
    <col min="9" max="9" width="9.1328125" style="28"/>
    <col min="15" max="15" width="5.6640625" customWidth="1"/>
    <col min="19" max="19" width="8.53125" style="42" customWidth="1"/>
  </cols>
  <sheetData>
    <row r="1" spans="1:16" x14ac:dyDescent="0.45">
      <c r="A1" s="43" t="s">
        <v>56</v>
      </c>
      <c r="D1" t="s">
        <v>41</v>
      </c>
      <c r="E1" s="28" t="s">
        <v>39</v>
      </c>
      <c r="F1" s="28" t="s">
        <v>43</v>
      </c>
      <c r="G1" s="28" t="s">
        <v>40</v>
      </c>
      <c r="O1" s="44" t="s">
        <v>44</v>
      </c>
    </row>
    <row r="2" spans="1:16" x14ac:dyDescent="0.45">
      <c r="A2">
        <v>7.1</v>
      </c>
      <c r="B2">
        <v>654.447</v>
      </c>
      <c r="D2">
        <f t="shared" ref="D2:D33" si="0">A2*$O$2</f>
        <v>7.1</v>
      </c>
      <c r="E2" s="28">
        <f t="shared" ref="E2:E65" si="1">E3+B2</f>
        <v>174177.71995999999</v>
      </c>
      <c r="F2" s="28">
        <f>E2/$E$2</f>
        <v>1</v>
      </c>
      <c r="G2" s="28">
        <f>LOOKUP(D2*0.000000001,KohlerTheory!D27:D202,KohlerTheory!H27:H202)</f>
        <v>6.1529711395174713</v>
      </c>
      <c r="O2" s="28">
        <v>1</v>
      </c>
    </row>
    <row r="3" spans="1:16" x14ac:dyDescent="0.45">
      <c r="A3">
        <v>7.37</v>
      </c>
      <c r="B3">
        <v>872.24599999999998</v>
      </c>
      <c r="D3">
        <f t="shared" si="0"/>
        <v>7.37</v>
      </c>
      <c r="E3" s="28">
        <f t="shared" si="1"/>
        <v>173523.27296</v>
      </c>
      <c r="F3" s="28">
        <f t="shared" ref="F3:F66" si="2">E3/$E$2</f>
        <v>0.99624264802553231</v>
      </c>
      <c r="G3" s="28">
        <f>LOOKUP(D3*0.000000001,KohlerTheory!D28:D203,KohlerTheory!H28:H203)</f>
        <v>5.8084249618611805</v>
      </c>
    </row>
    <row r="4" spans="1:16" x14ac:dyDescent="0.45">
      <c r="A4">
        <v>7.64</v>
      </c>
      <c r="B4">
        <v>417.161</v>
      </c>
      <c r="D4">
        <f t="shared" si="0"/>
        <v>7.64</v>
      </c>
      <c r="E4" s="28">
        <f t="shared" si="1"/>
        <v>172651.02695999999</v>
      </c>
      <c r="F4" s="28">
        <f t="shared" si="2"/>
        <v>0.99123485483475959</v>
      </c>
      <c r="G4" s="28">
        <f>LOOKUP(D4*0.000000001,KohlerTheory!D29:D204,KohlerTheory!H29:H204)</f>
        <v>5.495023278900435</v>
      </c>
      <c r="O4" s="44" t="s">
        <v>45</v>
      </c>
    </row>
    <row r="5" spans="1:16" x14ac:dyDescent="0.45">
      <c r="A5">
        <v>7.91</v>
      </c>
      <c r="B5">
        <v>893.86400000000003</v>
      </c>
      <c r="D5">
        <f t="shared" si="0"/>
        <v>7.91</v>
      </c>
      <c r="E5" s="28">
        <f t="shared" si="1"/>
        <v>172233.86596</v>
      </c>
      <c r="F5" s="28">
        <f t="shared" si="2"/>
        <v>0.98883982405759818</v>
      </c>
      <c r="G5" s="28">
        <f>LOOKUP(D5*0.000000001,KohlerTheory!D30:D205,KohlerTheory!H30:H205)</f>
        <v>5.2089486976575339</v>
      </c>
      <c r="O5" s="28">
        <v>1</v>
      </c>
    </row>
    <row r="6" spans="1:16" x14ac:dyDescent="0.45">
      <c r="A6">
        <v>8.1999999999999993</v>
      </c>
      <c r="B6">
        <v>887.90700000000004</v>
      </c>
      <c r="D6">
        <f t="shared" si="0"/>
        <v>8.1999999999999993</v>
      </c>
      <c r="E6" s="28">
        <f t="shared" si="1"/>
        <v>171340.00195999999</v>
      </c>
      <c r="F6" s="28">
        <f t="shared" si="2"/>
        <v>0.98370791625558263</v>
      </c>
      <c r="G6" s="28">
        <f>LOOKUP(D6*0.000000001,KohlerTheory!D31:D206,KohlerTheory!H31:H206)</f>
        <v>4.928440506486309</v>
      </c>
    </row>
    <row r="7" spans="1:16" x14ac:dyDescent="0.45">
      <c r="A7">
        <v>8.51</v>
      </c>
      <c r="B7">
        <v>869.20299999999997</v>
      </c>
      <c r="D7">
        <f t="shared" si="0"/>
        <v>8.51</v>
      </c>
      <c r="E7" s="28">
        <f t="shared" si="1"/>
        <v>170452.09495999999</v>
      </c>
      <c r="F7" s="28">
        <f t="shared" si="2"/>
        <v>0.9786102091538712</v>
      </c>
      <c r="G7" s="28">
        <f>LOOKUP(D7*0.000000001,KohlerTheory!D32:D207,KohlerTheory!H32:H207)</f>
        <v>4.655495978020574</v>
      </c>
    </row>
    <row r="8" spans="1:16" x14ac:dyDescent="0.45">
      <c r="A8">
        <v>8.82</v>
      </c>
      <c r="B8">
        <v>985.64499999999998</v>
      </c>
      <c r="D8">
        <f t="shared" si="0"/>
        <v>8.82</v>
      </c>
      <c r="E8" s="28">
        <f t="shared" si="1"/>
        <v>169582.89195999998</v>
      </c>
      <c r="F8" s="28">
        <f t="shared" si="2"/>
        <v>0.97361988662467724</v>
      </c>
      <c r="G8" s="28">
        <f>LOOKUP(D8*0.000000001,KohlerTheory!D33:D208,KohlerTheory!H33:H208)</f>
        <v>4.4069413553150971</v>
      </c>
      <c r="O8" s="43" t="s">
        <v>46</v>
      </c>
    </row>
    <row r="9" spans="1:16" x14ac:dyDescent="0.45">
      <c r="A9">
        <v>9.14</v>
      </c>
      <c r="B9">
        <v>927.31799999999998</v>
      </c>
      <c r="D9">
        <f t="shared" si="0"/>
        <v>9.14</v>
      </c>
      <c r="E9" s="28">
        <f t="shared" si="1"/>
        <v>168597.24695999999</v>
      </c>
      <c r="F9" s="28">
        <f t="shared" si="2"/>
        <v>0.96796104001544192</v>
      </c>
      <c r="G9" s="28">
        <f>LOOKUP(D9*0.000000001,KohlerTheory!D34:D209,KohlerTheory!H34:H209)</f>
        <v>4.1728230930894616</v>
      </c>
      <c r="O9" t="s">
        <v>47</v>
      </c>
    </row>
    <row r="10" spans="1:16" x14ac:dyDescent="0.45">
      <c r="A10">
        <v>9.4700000000000006</v>
      </c>
      <c r="B10">
        <v>983.56399999999996</v>
      </c>
      <c r="D10">
        <f t="shared" si="0"/>
        <v>9.4700000000000006</v>
      </c>
      <c r="E10" s="28">
        <f t="shared" si="1"/>
        <v>167669.92895999999</v>
      </c>
      <c r="F10" s="28">
        <f t="shared" si="2"/>
        <v>0.96263706402004512</v>
      </c>
      <c r="G10" s="28">
        <f>LOOKUP(D10*0.000000001,KohlerTheory!D35:D210,KohlerTheory!H35:H210)</f>
        <v>3.9524036965258968</v>
      </c>
      <c r="P10" s="46" t="s">
        <v>48</v>
      </c>
    </row>
    <row r="11" spans="1:16" x14ac:dyDescent="0.45">
      <c r="A11">
        <v>9.82</v>
      </c>
      <c r="B11">
        <v>1238.76</v>
      </c>
      <c r="D11">
        <f t="shared" si="0"/>
        <v>9.82</v>
      </c>
      <c r="E11" s="28">
        <f t="shared" si="1"/>
        <v>166686.36495999998</v>
      </c>
      <c r="F11" s="28">
        <f t="shared" si="2"/>
        <v>0.95699016497792944</v>
      </c>
      <c r="G11" s="28">
        <f>LOOKUP(D11*0.000000001,KohlerTheory!D36:D211,KohlerTheory!H36:H211)</f>
        <v>3.7391273419888016</v>
      </c>
      <c r="P11" s="45" t="s">
        <v>49</v>
      </c>
    </row>
    <row r="12" spans="1:16" x14ac:dyDescent="0.45">
      <c r="A12">
        <v>10.199999999999999</v>
      </c>
      <c r="B12">
        <v>1334.45</v>
      </c>
      <c r="D12">
        <f t="shared" si="0"/>
        <v>10.199999999999999</v>
      </c>
      <c r="E12" s="28">
        <f t="shared" si="1"/>
        <v>165447.60495999997</v>
      </c>
      <c r="F12" s="28">
        <f t="shared" si="2"/>
        <v>0.94987811872836037</v>
      </c>
      <c r="G12" s="28">
        <f>LOOKUP(D12*0.000000001,KohlerTheory!D37:D212,KohlerTheory!H37:H212)</f>
        <v>3.5285260271493479</v>
      </c>
      <c r="P12" s="45" t="s">
        <v>57</v>
      </c>
    </row>
    <row r="13" spans="1:16" x14ac:dyDescent="0.45">
      <c r="A13">
        <v>10.6</v>
      </c>
      <c r="B13">
        <v>1595.1</v>
      </c>
      <c r="D13">
        <f t="shared" si="0"/>
        <v>10.6</v>
      </c>
      <c r="E13" s="28">
        <f t="shared" si="1"/>
        <v>164113.15495999996</v>
      </c>
      <c r="F13" s="28">
        <f t="shared" si="2"/>
        <v>0.9422166910767269</v>
      </c>
      <c r="G13" s="28">
        <f>LOOKUP(D13*0.000000001,KohlerTheory!D38:D213,KohlerTheory!H38:H213)</f>
        <v>3.3274399979668745</v>
      </c>
    </row>
    <row r="14" spans="1:16" x14ac:dyDescent="0.45">
      <c r="A14">
        <v>10.9</v>
      </c>
      <c r="B14">
        <v>1297.8599999999999</v>
      </c>
      <c r="D14">
        <f t="shared" si="0"/>
        <v>10.9</v>
      </c>
      <c r="E14" s="28">
        <f t="shared" si="1"/>
        <v>162518.05495999995</v>
      </c>
      <c r="F14" s="28">
        <f t="shared" si="2"/>
        <v>0.93305880337233893</v>
      </c>
      <c r="G14" s="28">
        <f>LOOKUP(D14*0.000000001,KohlerTheory!D39:D214,KohlerTheory!H39:H214)</f>
        <v>3.1888663105915205</v>
      </c>
      <c r="J14" s="43" t="s">
        <v>42</v>
      </c>
      <c r="K14" s="42"/>
      <c r="O14" t="s">
        <v>53</v>
      </c>
    </row>
    <row r="15" spans="1:16" x14ac:dyDescent="0.45">
      <c r="A15">
        <v>11.3</v>
      </c>
      <c r="B15">
        <v>1378.23</v>
      </c>
      <c r="D15">
        <f t="shared" si="0"/>
        <v>11.3</v>
      </c>
      <c r="E15" s="28">
        <f t="shared" si="1"/>
        <v>161220.19495999996</v>
      </c>
      <c r="F15" s="28">
        <f t="shared" si="2"/>
        <v>0.92560744851307197</v>
      </c>
      <c r="G15" s="28">
        <f>LOOKUP(D15*0.000000001,KohlerTheory!D40:D215,KohlerTheory!H40:H215)</f>
        <v>3.0185463927007383</v>
      </c>
      <c r="J15">
        <v>0.1</v>
      </c>
      <c r="K15" s="42">
        <v>0</v>
      </c>
      <c r="P15" s="46" t="s">
        <v>54</v>
      </c>
    </row>
    <row r="16" spans="1:16" x14ac:dyDescent="0.45">
      <c r="A16">
        <v>11.8</v>
      </c>
      <c r="B16">
        <v>1746.18</v>
      </c>
      <c r="D16">
        <f t="shared" si="0"/>
        <v>11.8</v>
      </c>
      <c r="E16" s="28">
        <f t="shared" si="1"/>
        <v>159841.96495999995</v>
      </c>
      <c r="F16" s="28">
        <f t="shared" si="2"/>
        <v>0.91769466839219016</v>
      </c>
      <c r="G16" s="28">
        <f>LOOKUP(D16*0.000000001,KohlerTheory!D41:D216,KohlerTheory!H41:H216)</f>
        <v>2.8260802595962531</v>
      </c>
      <c r="J16">
        <v>0.1</v>
      </c>
      <c r="K16" s="42">
        <v>1</v>
      </c>
      <c r="P16" s="45" t="s">
        <v>55</v>
      </c>
    </row>
    <row r="17" spans="1:16" x14ac:dyDescent="0.45">
      <c r="A17">
        <v>12.2</v>
      </c>
      <c r="B17">
        <v>1552.15</v>
      </c>
      <c r="D17">
        <f t="shared" si="0"/>
        <v>12.2</v>
      </c>
      <c r="E17" s="28">
        <f t="shared" si="1"/>
        <v>158095.78495999996</v>
      </c>
      <c r="F17" s="28">
        <f t="shared" si="2"/>
        <v>0.90766939075966058</v>
      </c>
      <c r="G17" s="28">
        <f>LOOKUP(D17*0.000000001,KohlerTheory!D42:D217,KohlerTheory!H42:H217)</f>
        <v>2.6864035347957449</v>
      </c>
      <c r="K17" s="42"/>
      <c r="P17" s="45" t="s">
        <v>57</v>
      </c>
    </row>
    <row r="18" spans="1:16" x14ac:dyDescent="0.45">
      <c r="A18">
        <v>12.6</v>
      </c>
      <c r="B18">
        <v>1777.49</v>
      </c>
      <c r="D18">
        <f t="shared" si="0"/>
        <v>12.6</v>
      </c>
      <c r="E18" s="28">
        <f t="shared" si="1"/>
        <v>156543.63495999997</v>
      </c>
      <c r="F18" s="28">
        <f t="shared" si="2"/>
        <v>0.89875809027670306</v>
      </c>
      <c r="G18" s="28">
        <f>LOOKUP(D18*0.000000001,KohlerTheory!D43:D218,KohlerTheory!H43:H218)</f>
        <v>2.557891242368604</v>
      </c>
      <c r="J18">
        <v>0.5</v>
      </c>
      <c r="K18" s="42">
        <v>0</v>
      </c>
    </row>
    <row r="19" spans="1:16" x14ac:dyDescent="0.45">
      <c r="A19">
        <v>13.1</v>
      </c>
      <c r="B19">
        <v>1893.17</v>
      </c>
      <c r="D19">
        <f t="shared" si="0"/>
        <v>13.1</v>
      </c>
      <c r="E19" s="28">
        <f t="shared" si="1"/>
        <v>154766.14495999998</v>
      </c>
      <c r="F19" s="28">
        <f t="shared" si="2"/>
        <v>0.88855305371744508</v>
      </c>
      <c r="G19" s="28">
        <f>LOOKUP(D19*0.000000001,KohlerTheory!D44:D219,KohlerTheory!H44:H219)</f>
        <v>2.4111192604665321</v>
      </c>
      <c r="I19" s="41"/>
      <c r="J19">
        <v>0.5</v>
      </c>
      <c r="K19" s="42">
        <f>K16</f>
        <v>1</v>
      </c>
      <c r="O19" t="s">
        <v>52</v>
      </c>
    </row>
    <row r="20" spans="1:16" x14ac:dyDescent="0.45">
      <c r="A20">
        <v>13.6</v>
      </c>
      <c r="B20">
        <v>1940.28</v>
      </c>
      <c r="D20">
        <f t="shared" si="0"/>
        <v>13.6</v>
      </c>
      <c r="E20" s="28">
        <f t="shared" si="1"/>
        <v>152872.97495999996</v>
      </c>
      <c r="F20" s="28">
        <f t="shared" si="2"/>
        <v>0.87768386792011821</v>
      </c>
      <c r="G20" s="28">
        <f>LOOKUP(D20*0.000000001,KohlerTheory!D45:D220,KohlerTheory!H45:H220)</f>
        <v>2.2778940156022331</v>
      </c>
      <c r="K20" s="42"/>
      <c r="P20" s="45" t="s">
        <v>50</v>
      </c>
    </row>
    <row r="21" spans="1:16" x14ac:dyDescent="0.45">
      <c r="A21">
        <v>14.1</v>
      </c>
      <c r="B21">
        <v>1958.61</v>
      </c>
      <c r="D21">
        <f t="shared" si="0"/>
        <v>14.1</v>
      </c>
      <c r="E21" s="28">
        <f t="shared" si="1"/>
        <v>150932.69495999996</v>
      </c>
      <c r="F21" s="28">
        <f t="shared" si="2"/>
        <v>0.86654421124964631</v>
      </c>
      <c r="G21" s="28">
        <f>LOOKUP(D21*0.000000001,KohlerTheory!D46:D221,KohlerTheory!H46:H221)</f>
        <v>2.1565246731665599</v>
      </c>
      <c r="J21">
        <v>0.3</v>
      </c>
      <c r="K21" s="42">
        <v>0</v>
      </c>
      <c r="P21" s="45" t="s">
        <v>51</v>
      </c>
    </row>
    <row r="22" spans="1:16" x14ac:dyDescent="0.45">
      <c r="A22">
        <v>14.6</v>
      </c>
      <c r="B22">
        <v>2289.6999999999998</v>
      </c>
      <c r="D22">
        <f t="shared" si="0"/>
        <v>14.6</v>
      </c>
      <c r="E22" s="28">
        <f t="shared" si="1"/>
        <v>148974.08495999998</v>
      </c>
      <c r="F22" s="28">
        <f t="shared" si="2"/>
        <v>0.85529931723880626</v>
      </c>
      <c r="G22" s="28">
        <f>LOOKUP(D22*0.000000001,KohlerTheory!D47:D222,KohlerTheory!H47:H222)</f>
        <v>2.0455827326772535</v>
      </c>
      <c r="J22">
        <v>0.3</v>
      </c>
      <c r="K22" s="42">
        <f>K16</f>
        <v>1</v>
      </c>
      <c r="P22" s="45" t="s">
        <v>58</v>
      </c>
    </row>
    <row r="23" spans="1:16" x14ac:dyDescent="0.45">
      <c r="A23">
        <v>15.1</v>
      </c>
      <c r="B23">
        <v>2282.12</v>
      </c>
      <c r="D23">
        <f t="shared" si="0"/>
        <v>15.1</v>
      </c>
      <c r="E23" s="28">
        <f t="shared" si="1"/>
        <v>146684.38495999997</v>
      </c>
      <c r="F23" s="28">
        <f t="shared" si="2"/>
        <v>0.84215354864954095</v>
      </c>
      <c r="G23" s="28">
        <f>LOOKUP(D23*0.000000001,KohlerTheory!D48:D223,KohlerTheory!H48:H223)</f>
        <v>1.9438538882227574</v>
      </c>
    </row>
    <row r="24" spans="1:16" x14ac:dyDescent="0.45">
      <c r="A24">
        <v>15.7</v>
      </c>
      <c r="B24">
        <v>2271.58</v>
      </c>
      <c r="D24">
        <f t="shared" si="0"/>
        <v>15.7</v>
      </c>
      <c r="E24" s="28">
        <f t="shared" si="1"/>
        <v>144402.26495999997</v>
      </c>
      <c r="F24" s="28">
        <f t="shared" si="2"/>
        <v>0.82905129882950601</v>
      </c>
      <c r="G24" s="28">
        <f>LOOKUP(D24*0.000000001,KohlerTheory!D49:D224,KohlerTheory!H49:H224)</f>
        <v>1.8324894229046373</v>
      </c>
    </row>
    <row r="25" spans="1:16" x14ac:dyDescent="0.45">
      <c r="A25">
        <v>16.3</v>
      </c>
      <c r="B25">
        <v>2551.6799999999998</v>
      </c>
      <c r="D25">
        <f t="shared" si="0"/>
        <v>16.3</v>
      </c>
      <c r="E25" s="28">
        <f t="shared" si="1"/>
        <v>142130.68495999998</v>
      </c>
      <c r="F25" s="28">
        <f t="shared" si="2"/>
        <v>0.81600956191549856</v>
      </c>
      <c r="G25" s="28">
        <f>LOOKUP(D25*0.000000001,KohlerTheory!D50:D225,KohlerTheory!H50:H225)</f>
        <v>1.7313832354457714</v>
      </c>
    </row>
    <row r="26" spans="1:16" x14ac:dyDescent="0.45">
      <c r="A26">
        <v>16.8</v>
      </c>
      <c r="B26">
        <v>2620.5</v>
      </c>
      <c r="D26">
        <f t="shared" si="0"/>
        <v>16.8</v>
      </c>
      <c r="E26" s="28">
        <f t="shared" si="1"/>
        <v>139579.00495999999</v>
      </c>
      <c r="F26" s="28">
        <f t="shared" si="2"/>
        <v>0.80135969739444513</v>
      </c>
      <c r="G26" s="28">
        <f>LOOKUP(D26*0.000000001,KohlerTheory!D51:D226,KohlerTheory!H51:H226)</f>
        <v>1.6540364247039641</v>
      </c>
    </row>
    <row r="27" spans="1:16" x14ac:dyDescent="0.45">
      <c r="A27">
        <v>17.5</v>
      </c>
      <c r="B27">
        <v>2580.79</v>
      </c>
      <c r="D27">
        <f t="shared" si="0"/>
        <v>17.5</v>
      </c>
      <c r="E27" s="28">
        <f t="shared" si="1"/>
        <v>136958.50495999999</v>
      </c>
      <c r="F27" s="28">
        <f t="shared" si="2"/>
        <v>0.78631471919286</v>
      </c>
      <c r="G27" s="28">
        <f>LOOKUP(D27*0.000000001,KohlerTheory!D52:D227,KohlerTheory!H52:H227)</f>
        <v>1.55503357527218</v>
      </c>
    </row>
    <row r="28" spans="1:16" x14ac:dyDescent="0.45">
      <c r="A28">
        <v>18.100000000000001</v>
      </c>
      <c r="B28">
        <v>2894.47</v>
      </c>
      <c r="D28">
        <f t="shared" si="0"/>
        <v>18.100000000000001</v>
      </c>
      <c r="E28" s="28">
        <f t="shared" si="1"/>
        <v>134377.71495999998</v>
      </c>
      <c r="F28" s="28">
        <f t="shared" si="2"/>
        <v>0.77149772652242721</v>
      </c>
      <c r="G28" s="28">
        <f>LOOKUP(D28*0.000000001,KohlerTheory!D53:D228,KohlerTheory!H53:H228)</f>
        <v>1.4777921133530603</v>
      </c>
    </row>
    <row r="29" spans="1:16" x14ac:dyDescent="0.45">
      <c r="A29">
        <v>18.8</v>
      </c>
      <c r="B29">
        <v>3076.51</v>
      </c>
      <c r="D29">
        <f t="shared" si="0"/>
        <v>18.8</v>
      </c>
      <c r="E29" s="28">
        <f t="shared" si="1"/>
        <v>131483.24495999998</v>
      </c>
      <c r="F29" s="28">
        <f t="shared" si="2"/>
        <v>0.75487981465250076</v>
      </c>
      <c r="G29" s="28">
        <f>LOOKUP(D29*0.000000001,KohlerTheory!D54:D229,KohlerTheory!H54:H229)</f>
        <v>1.3954612029905</v>
      </c>
    </row>
    <row r="30" spans="1:16" x14ac:dyDescent="0.45">
      <c r="A30">
        <v>19.5</v>
      </c>
      <c r="B30">
        <v>3358.52</v>
      </c>
      <c r="D30">
        <f t="shared" si="0"/>
        <v>19.5</v>
      </c>
      <c r="E30" s="28">
        <f t="shared" si="1"/>
        <v>128406.73495999997</v>
      </c>
      <c r="F30" s="28">
        <f t="shared" si="2"/>
        <v>0.73721676336955522</v>
      </c>
      <c r="G30" s="28">
        <f>LOOKUP(D30*0.000000001,KohlerTheory!D55:D230,KohlerTheory!H55:H230)</f>
        <v>1.3205099822022559</v>
      </c>
    </row>
    <row r="31" spans="1:16" x14ac:dyDescent="0.45">
      <c r="A31">
        <v>20.2</v>
      </c>
      <c r="B31">
        <v>3205.81</v>
      </c>
      <c r="D31">
        <f t="shared" si="0"/>
        <v>20.2</v>
      </c>
      <c r="E31" s="28">
        <f t="shared" si="1"/>
        <v>125048.21495999997</v>
      </c>
      <c r="F31" s="28">
        <f t="shared" si="2"/>
        <v>0.71793461866831976</v>
      </c>
      <c r="G31" s="28">
        <f>LOOKUP(D31*0.000000001,KohlerTheory!D56:D231,KohlerTheory!H56:H231)</f>
        <v>1.252043603876607</v>
      </c>
    </row>
    <row r="32" spans="1:16" x14ac:dyDescent="0.45">
      <c r="A32">
        <v>20.9</v>
      </c>
      <c r="B32">
        <v>3350.4</v>
      </c>
      <c r="D32">
        <f t="shared" si="0"/>
        <v>20.9</v>
      </c>
      <c r="E32" s="28">
        <f t="shared" si="1"/>
        <v>121842.40495999997</v>
      </c>
      <c r="F32" s="28">
        <f t="shared" si="2"/>
        <v>0.69952922215298918</v>
      </c>
      <c r="G32" s="28">
        <f>LOOKUP(D32*0.000000001,KohlerTheory!D57:D232,KohlerTheory!H57:H232)</f>
        <v>1.1893021622541244</v>
      </c>
    </row>
    <row r="33" spans="1:7" x14ac:dyDescent="0.45">
      <c r="A33">
        <v>21.7</v>
      </c>
      <c r="B33">
        <v>3453.79</v>
      </c>
      <c r="D33">
        <f t="shared" si="0"/>
        <v>21.7</v>
      </c>
      <c r="E33" s="28">
        <f t="shared" si="1"/>
        <v>118492.00495999998</v>
      </c>
      <c r="F33" s="28">
        <f t="shared" si="2"/>
        <v>0.680293696502697</v>
      </c>
      <c r="G33" s="28">
        <f>LOOKUP(D33*0.000000001,KohlerTheory!D58:D233,KohlerTheory!H58:H233)</f>
        <v>1.1237795206517687</v>
      </c>
    </row>
    <row r="34" spans="1:7" x14ac:dyDescent="0.45">
      <c r="A34">
        <v>22.5</v>
      </c>
      <c r="B34">
        <v>3436.88</v>
      </c>
      <c r="D34">
        <f t="shared" ref="D34:D65" si="3">A34*$O$2</f>
        <v>22.5</v>
      </c>
      <c r="E34" s="28">
        <f t="shared" si="1"/>
        <v>115038.21495999998</v>
      </c>
      <c r="F34" s="28">
        <f t="shared" si="2"/>
        <v>0.66046458172961831</v>
      </c>
      <c r="G34" s="28">
        <f>LOOKUP(D34*0.000000001,KohlerTheory!D59:D234,KohlerTheory!H59:H234)</f>
        <v>1.0640656916810487</v>
      </c>
    </row>
    <row r="35" spans="1:7" x14ac:dyDescent="0.45">
      <c r="A35">
        <v>23.3</v>
      </c>
      <c r="B35">
        <v>3696.01</v>
      </c>
      <c r="D35">
        <f t="shared" si="3"/>
        <v>23.3</v>
      </c>
      <c r="E35" s="28">
        <f t="shared" si="1"/>
        <v>111601.33495999998</v>
      </c>
      <c r="F35" s="28">
        <f t="shared" si="2"/>
        <v>0.64073255170425525</v>
      </c>
      <c r="G35" s="28">
        <f>LOOKUP(D35*0.000000001,KohlerTheory!D60:D235,KohlerTheory!H60:H235)</f>
        <v>1.0094638821182222</v>
      </c>
    </row>
    <row r="36" spans="1:7" x14ac:dyDescent="0.45">
      <c r="A36">
        <v>24.1</v>
      </c>
      <c r="B36">
        <v>3748.87</v>
      </c>
      <c r="D36">
        <f t="shared" si="3"/>
        <v>24.1</v>
      </c>
      <c r="E36" s="28">
        <f t="shared" si="1"/>
        <v>107905.32495999998</v>
      </c>
      <c r="F36" s="28">
        <f t="shared" si="2"/>
        <v>0.61951278834503343</v>
      </c>
      <c r="G36" s="28">
        <f>LOOKUP(D36*0.000000001,KohlerTheory!D61:D236,KohlerTheory!H61:H236)</f>
        <v>0.95938126628349885</v>
      </c>
    </row>
    <row r="37" spans="1:7" x14ac:dyDescent="0.45">
      <c r="A37">
        <v>25</v>
      </c>
      <c r="B37">
        <v>3877.71</v>
      </c>
      <c r="D37">
        <f t="shared" si="3"/>
        <v>25</v>
      </c>
      <c r="E37" s="28">
        <f t="shared" si="1"/>
        <v>104156.45495999999</v>
      </c>
      <c r="F37" s="28">
        <f t="shared" si="2"/>
        <v>0.59798954185368591</v>
      </c>
      <c r="G37" s="28">
        <f>LOOKUP(D37*0.000000001,KohlerTheory!D62:D237,KohlerTheory!H62:H237)</f>
        <v>0.9078114711898122</v>
      </c>
    </row>
    <row r="38" spans="1:7" x14ac:dyDescent="0.45">
      <c r="A38">
        <v>25.9</v>
      </c>
      <c r="B38">
        <v>3756.15</v>
      </c>
      <c r="D38">
        <f t="shared" si="3"/>
        <v>25.9</v>
      </c>
      <c r="E38" s="28">
        <f t="shared" si="1"/>
        <v>100278.74495999998</v>
      </c>
      <c r="F38" s="28">
        <f t="shared" si="2"/>
        <v>0.57572659111067159</v>
      </c>
      <c r="G38" s="28">
        <f>LOOKUP(D38*0.000000001,KohlerTheory!D63:D238,KohlerTheory!H63:H238)</f>
        <v>0.86070532770348152</v>
      </c>
    </row>
    <row r="39" spans="1:7" x14ac:dyDescent="0.45">
      <c r="A39">
        <v>26.9</v>
      </c>
      <c r="B39">
        <v>3901.67</v>
      </c>
      <c r="D39">
        <f t="shared" si="3"/>
        <v>26.9</v>
      </c>
      <c r="E39" s="28">
        <f t="shared" si="1"/>
        <v>96522.594959999988</v>
      </c>
      <c r="F39" s="28">
        <f t="shared" si="2"/>
        <v>0.55416154822882313</v>
      </c>
      <c r="G39" s="28">
        <f>LOOKUP(D39*0.000000001,KohlerTheory!D64:D239,KohlerTheory!H64:H239)</f>
        <v>0.81070502550979473</v>
      </c>
    </row>
    <row r="40" spans="1:7" x14ac:dyDescent="0.45">
      <c r="A40">
        <v>27.9</v>
      </c>
      <c r="B40">
        <v>3803.78</v>
      </c>
      <c r="D40">
        <f t="shared" si="3"/>
        <v>27.9</v>
      </c>
      <c r="E40" s="28">
        <f t="shared" si="1"/>
        <v>92620.924959999989</v>
      </c>
      <c r="F40" s="28">
        <f t="shared" si="2"/>
        <v>0.53176103683795173</v>
      </c>
      <c r="G40" s="28">
        <f>LOOKUP(D40*0.000000001,KohlerTheory!D65:D240,KohlerTheory!H65:H240)</f>
        <v>0.7650677275461204</v>
      </c>
    </row>
    <row r="41" spans="1:7" x14ac:dyDescent="0.45">
      <c r="A41">
        <v>28.9</v>
      </c>
      <c r="B41">
        <v>3889.23</v>
      </c>
      <c r="D41">
        <f t="shared" si="3"/>
        <v>28.9</v>
      </c>
      <c r="E41" s="28">
        <f t="shared" si="1"/>
        <v>88817.144959999991</v>
      </c>
      <c r="F41" s="28">
        <f t="shared" si="2"/>
        <v>0.50992253762649375</v>
      </c>
      <c r="G41" s="28">
        <f>LOOKUP(D41*0.000000001,KohlerTheory!D66:D241,KohlerTheory!H66:H241)</f>
        <v>0.72556139288320054</v>
      </c>
    </row>
    <row r="42" spans="1:7" x14ac:dyDescent="0.45">
      <c r="A42">
        <v>30</v>
      </c>
      <c r="B42">
        <v>4094.25</v>
      </c>
      <c r="D42">
        <f t="shared" si="3"/>
        <v>30</v>
      </c>
      <c r="E42" s="28">
        <f t="shared" si="1"/>
        <v>84927.914959999995</v>
      </c>
      <c r="F42" s="28">
        <f t="shared" si="2"/>
        <v>0.48759344754026945</v>
      </c>
      <c r="G42" s="28">
        <f>LOOKUP(D42*0.000000001,KohlerTheory!D67:D242,KohlerTheory!H67:H242)</f>
        <v>0.68370245222379999</v>
      </c>
    </row>
    <row r="43" spans="1:7" x14ac:dyDescent="0.45">
      <c r="A43">
        <v>31.1</v>
      </c>
      <c r="B43">
        <v>3870.51</v>
      </c>
      <c r="D43">
        <f t="shared" si="3"/>
        <v>31.1</v>
      </c>
      <c r="E43" s="28">
        <f t="shared" si="1"/>
        <v>80833.664959999995</v>
      </c>
      <c r="F43" s="28">
        <f t="shared" si="2"/>
        <v>0.46408728383035153</v>
      </c>
      <c r="G43" s="28">
        <f>LOOKUP(D43*0.000000001,KohlerTheory!D68:D243,KohlerTheory!H68:H243)</f>
        <v>0.64540707328295532</v>
      </c>
    </row>
    <row r="44" spans="1:7" x14ac:dyDescent="0.45">
      <c r="A44">
        <v>32.200000000000003</v>
      </c>
      <c r="B44">
        <v>3799.5</v>
      </c>
      <c r="D44">
        <f t="shared" si="3"/>
        <v>32.200000000000003</v>
      </c>
      <c r="E44" s="28">
        <f t="shared" si="1"/>
        <v>76963.15496</v>
      </c>
      <c r="F44" s="28">
        <f t="shared" si="2"/>
        <v>0.44186567017684369</v>
      </c>
      <c r="G44" s="28">
        <f>LOOKUP(D44*0.000000001,KohlerTheory!D69:D244,KohlerTheory!H69:H244)</f>
        <v>0.61251884232920162</v>
      </c>
    </row>
    <row r="45" spans="1:7" x14ac:dyDescent="0.45">
      <c r="A45">
        <v>33.4</v>
      </c>
      <c r="B45">
        <v>3878.19</v>
      </c>
      <c r="D45">
        <f t="shared" si="3"/>
        <v>33.4</v>
      </c>
      <c r="E45" s="28">
        <f t="shared" si="1"/>
        <v>73163.65496</v>
      </c>
      <c r="F45" s="28">
        <f t="shared" si="2"/>
        <v>0.42005174356859232</v>
      </c>
      <c r="G45" s="28">
        <f>LOOKUP(D45*0.000000001,KohlerTheory!D70:D245,KohlerTheory!H70:H245)</f>
        <v>0.57754035928596625</v>
      </c>
    </row>
    <row r="46" spans="1:7" x14ac:dyDescent="0.45">
      <c r="A46">
        <v>34.6</v>
      </c>
      <c r="B46">
        <v>3724.92</v>
      </c>
      <c r="D46">
        <f t="shared" si="3"/>
        <v>34.6</v>
      </c>
      <c r="E46" s="28">
        <f t="shared" si="1"/>
        <v>69285.464959999998</v>
      </c>
      <c r="F46" s="28">
        <f t="shared" si="2"/>
        <v>0.39778603701961102</v>
      </c>
      <c r="G46" s="28">
        <f>LOOKUP(D46*0.000000001,KohlerTheory!D71:D246,KohlerTheory!H71:H246)</f>
        <v>0.54767553681589476</v>
      </c>
    </row>
    <row r="47" spans="1:7" x14ac:dyDescent="0.45">
      <c r="A47">
        <v>35.9</v>
      </c>
      <c r="B47">
        <v>3753.71</v>
      </c>
      <c r="D47">
        <f t="shared" si="3"/>
        <v>35.9</v>
      </c>
      <c r="E47" s="28">
        <f t="shared" si="1"/>
        <v>65560.544959999999</v>
      </c>
      <c r="F47" s="28">
        <f t="shared" si="2"/>
        <v>0.37640029376349637</v>
      </c>
      <c r="G47" s="28">
        <f>LOOKUP(D47*0.000000001,KohlerTheory!D72:D247,KohlerTheory!H72:H247)</f>
        <v>0.51599112258489122</v>
      </c>
    </row>
    <row r="48" spans="1:7" x14ac:dyDescent="0.45">
      <c r="A48">
        <v>37.200000000000003</v>
      </c>
      <c r="B48">
        <v>3787.54</v>
      </c>
      <c r="D48">
        <f t="shared" si="3"/>
        <v>37.200000000000003</v>
      </c>
      <c r="E48" s="28">
        <f t="shared" si="1"/>
        <v>61806.83496</v>
      </c>
      <c r="F48" s="28">
        <f t="shared" si="2"/>
        <v>0.35484925956198055</v>
      </c>
      <c r="G48" s="28">
        <f>LOOKUP(D48*0.000000001,KohlerTheory!D73:D248,KohlerTheory!H73:H248)</f>
        <v>0.48911544438929866</v>
      </c>
    </row>
    <row r="49" spans="1:7" x14ac:dyDescent="0.45">
      <c r="A49">
        <v>38.5</v>
      </c>
      <c r="B49">
        <v>3664.92</v>
      </c>
      <c r="D49">
        <f t="shared" si="3"/>
        <v>38.5</v>
      </c>
      <c r="E49" s="28">
        <f t="shared" si="1"/>
        <v>58019.294959999999</v>
      </c>
      <c r="F49" s="28">
        <f t="shared" si="2"/>
        <v>0.33310399845240918</v>
      </c>
      <c r="G49" s="28">
        <f>LOOKUP(D49*0.000000001,KohlerTheory!D74:D249,KohlerTheory!H74:H249)</f>
        <v>0.46449542603199667</v>
      </c>
    </row>
    <row r="50" spans="1:7" x14ac:dyDescent="0.45">
      <c r="A50">
        <v>40</v>
      </c>
      <c r="B50">
        <v>3593.81</v>
      </c>
      <c r="D50">
        <f t="shared" si="3"/>
        <v>40</v>
      </c>
      <c r="E50" s="28">
        <f t="shared" si="1"/>
        <v>54354.374960000001</v>
      </c>
      <c r="F50" s="28">
        <f t="shared" si="2"/>
        <v>0.31206273094218084</v>
      </c>
      <c r="G50" s="28">
        <f>LOOKUP(D50*0.000000001,KohlerTheory!D75:D250,KohlerTheory!H75:H250)</f>
        <v>0.43655287051700409</v>
      </c>
    </row>
    <row r="51" spans="1:7" x14ac:dyDescent="0.45">
      <c r="A51">
        <v>41.4</v>
      </c>
      <c r="B51">
        <v>3442.37</v>
      </c>
      <c r="D51">
        <f t="shared" si="3"/>
        <v>41.4</v>
      </c>
      <c r="E51" s="28">
        <f t="shared" si="1"/>
        <v>50760.564960000003</v>
      </c>
      <c r="F51" s="28">
        <f t="shared" si="2"/>
        <v>0.29142972460345212</v>
      </c>
      <c r="G51" s="28">
        <f>LOOKUP(D51*0.000000001,KohlerTheory!D76:D251,KohlerTheory!H76:H251)</f>
        <v>0.41455171620190523</v>
      </c>
    </row>
    <row r="52" spans="1:7" x14ac:dyDescent="0.45">
      <c r="A52">
        <v>42.9</v>
      </c>
      <c r="B52">
        <v>3320.89</v>
      </c>
      <c r="D52">
        <f t="shared" si="3"/>
        <v>42.9</v>
      </c>
      <c r="E52" s="28">
        <f t="shared" si="1"/>
        <v>47318.194960000001</v>
      </c>
      <c r="F52" s="28">
        <f t="shared" si="2"/>
        <v>0.27166617504734042</v>
      </c>
      <c r="G52" s="28">
        <f>LOOKUP(D52*0.000000001,KohlerTheory!D77:D252,KohlerTheory!H77:H252)</f>
        <v>0.39093443031377184</v>
      </c>
    </row>
    <row r="53" spans="1:7" x14ac:dyDescent="0.45">
      <c r="A53">
        <v>44.5</v>
      </c>
      <c r="B53">
        <v>3101.13</v>
      </c>
      <c r="D53">
        <f t="shared" si="3"/>
        <v>44.5</v>
      </c>
      <c r="E53" s="28">
        <f t="shared" si="1"/>
        <v>43997.304960000001</v>
      </c>
      <c r="F53" s="28">
        <f t="shared" si="2"/>
        <v>0.25260007405139995</v>
      </c>
      <c r="G53" s="28">
        <f>LOOKUP(D53*0.000000001,KohlerTheory!D78:D253,KohlerTheory!H78:H253)</f>
        <v>0.37000239336566487</v>
      </c>
    </row>
    <row r="54" spans="1:7" x14ac:dyDescent="0.45">
      <c r="A54">
        <v>46.1</v>
      </c>
      <c r="B54">
        <v>3038.02</v>
      </c>
      <c r="D54">
        <f t="shared" si="3"/>
        <v>46.1</v>
      </c>
      <c r="E54" s="28">
        <f t="shared" si="1"/>
        <v>40896.174960000004</v>
      </c>
      <c r="F54" s="28">
        <f t="shared" si="2"/>
        <v>0.23479567288739245</v>
      </c>
      <c r="G54" s="28">
        <f>LOOKUP(D54*0.000000001,KohlerTheory!D79:D254,KohlerTheory!H79:H254)</f>
        <v>0.35087445435120213</v>
      </c>
    </row>
    <row r="55" spans="1:7" x14ac:dyDescent="0.45">
      <c r="A55">
        <v>47.8</v>
      </c>
      <c r="B55">
        <v>2754.86</v>
      </c>
      <c r="D55">
        <f t="shared" si="3"/>
        <v>47.8</v>
      </c>
      <c r="E55" s="28">
        <f t="shared" si="1"/>
        <v>37858.154960000007</v>
      </c>
      <c r="F55" s="28">
        <f t="shared" si="2"/>
        <v>0.21735360279543303</v>
      </c>
      <c r="G55" s="28">
        <f>LOOKUP(D55*0.000000001,KohlerTheory!D80:D255,KohlerTheory!H80:H255)</f>
        <v>0.33032712957621335</v>
      </c>
    </row>
    <row r="56" spans="1:7" x14ac:dyDescent="0.45">
      <c r="A56">
        <v>49.6</v>
      </c>
      <c r="B56">
        <v>2676.14</v>
      </c>
      <c r="D56">
        <f t="shared" si="3"/>
        <v>49.6</v>
      </c>
      <c r="E56" s="28">
        <f t="shared" si="1"/>
        <v>35103.294960000007</v>
      </c>
      <c r="F56" s="28">
        <f t="shared" si="2"/>
        <v>0.2015372285735598</v>
      </c>
      <c r="G56" s="28">
        <f>LOOKUP(D56*0.000000001,KohlerTheory!D81:D256,KohlerTheory!H81:H256)</f>
        <v>0.31248194334181356</v>
      </c>
    </row>
    <row r="57" spans="1:7" x14ac:dyDescent="0.45">
      <c r="A57">
        <v>51.4</v>
      </c>
      <c r="B57">
        <v>2467.86</v>
      </c>
      <c r="D57">
        <f t="shared" si="3"/>
        <v>51.4</v>
      </c>
      <c r="E57" s="28">
        <f t="shared" si="1"/>
        <v>32427.154960000003</v>
      </c>
      <c r="F57" s="28">
        <f t="shared" si="2"/>
        <v>0.18617280653028939</v>
      </c>
      <c r="G57" s="28">
        <f>LOOKUP(D57*0.000000001,KohlerTheory!D82:D257,KohlerTheory!H82:H257)</f>
        <v>0.29618800788890898</v>
      </c>
    </row>
    <row r="58" spans="1:7" x14ac:dyDescent="0.45">
      <c r="A58">
        <v>53.3</v>
      </c>
      <c r="B58">
        <v>2373.65</v>
      </c>
      <c r="D58">
        <f t="shared" si="3"/>
        <v>53.3</v>
      </c>
      <c r="E58" s="28">
        <f t="shared" si="1"/>
        <v>29959.294960000003</v>
      </c>
      <c r="F58" s="28">
        <f t="shared" si="2"/>
        <v>0.17200417462623907</v>
      </c>
      <c r="G58" s="28">
        <f>LOOKUP(D58*0.000000001,KohlerTheory!D83:D258,KohlerTheory!H83:H258)</f>
        <v>0.2804705637899696</v>
      </c>
    </row>
    <row r="59" spans="1:7" x14ac:dyDescent="0.45">
      <c r="A59">
        <v>55.2</v>
      </c>
      <c r="B59">
        <v>2242.35</v>
      </c>
      <c r="D59">
        <f t="shared" si="3"/>
        <v>55.2</v>
      </c>
      <c r="E59" s="28">
        <f t="shared" si="1"/>
        <v>27585.644960000001</v>
      </c>
      <c r="F59" s="28">
        <f t="shared" si="2"/>
        <v>0.15837642705585456</v>
      </c>
      <c r="G59" s="28">
        <f>LOOKUP(D59*0.000000001,KohlerTheory!D84:D259,KohlerTheory!H84:H259)</f>
        <v>0.26424122695429819</v>
      </c>
    </row>
    <row r="60" spans="1:7" x14ac:dyDescent="0.45">
      <c r="A60">
        <v>57.3</v>
      </c>
      <c r="B60">
        <v>2155.09</v>
      </c>
      <c r="D60">
        <f t="shared" si="3"/>
        <v>57.3</v>
      </c>
      <c r="E60" s="28">
        <f t="shared" si="1"/>
        <v>25343.294960000003</v>
      </c>
      <c r="F60" s="28">
        <f t="shared" si="2"/>
        <v>0.14550250724271799</v>
      </c>
      <c r="G60" s="28">
        <f>LOOKUP(D60*0.000000001,KohlerTheory!D85:D260,KohlerTheory!H85:H260)</f>
        <v>0.24983083298397712</v>
      </c>
    </row>
    <row r="61" spans="1:7" x14ac:dyDescent="0.45">
      <c r="A61">
        <v>59.4</v>
      </c>
      <c r="B61">
        <v>1986.43</v>
      </c>
      <c r="D61">
        <f t="shared" si="3"/>
        <v>59.4</v>
      </c>
      <c r="E61" s="28">
        <f t="shared" si="1"/>
        <v>23188.204960000003</v>
      </c>
      <c r="F61" s="28">
        <f t="shared" si="2"/>
        <v>0.13312956998934874</v>
      </c>
      <c r="G61" s="28">
        <f>LOOKUP(D61*0.000000001,KohlerTheory!D86:D261,KohlerTheory!H86:H261)</f>
        <v>0.2366844970222548</v>
      </c>
    </row>
    <row r="62" spans="1:7" x14ac:dyDescent="0.45">
      <c r="A62">
        <v>61.5</v>
      </c>
      <c r="B62">
        <v>1860.09</v>
      </c>
      <c r="D62">
        <f t="shared" si="3"/>
        <v>61.5</v>
      </c>
      <c r="E62" s="28">
        <f t="shared" si="1"/>
        <v>21201.774960000002</v>
      </c>
      <c r="F62" s="28">
        <f t="shared" si="2"/>
        <v>0.12172495405766594</v>
      </c>
      <c r="G62" s="28">
        <f>LOOKUP(D62*0.000000001,KohlerTheory!D87:D262,KohlerTheory!H87:H262)</f>
        <v>0.22465222717620303</v>
      </c>
    </row>
    <row r="63" spans="1:7" x14ac:dyDescent="0.45">
      <c r="A63">
        <v>63.8</v>
      </c>
      <c r="B63">
        <v>1699.41</v>
      </c>
      <c r="D63">
        <f t="shared" si="3"/>
        <v>63.8</v>
      </c>
      <c r="E63" s="28">
        <f t="shared" si="1"/>
        <v>19341.684960000002</v>
      </c>
      <c r="F63" s="28">
        <f t="shared" si="2"/>
        <v>0.11104568922157111</v>
      </c>
      <c r="G63" s="28">
        <f>LOOKUP(D63*0.000000001,KohlerTheory!D88:D263,KohlerTheory!H88:H263)</f>
        <v>0.21260147034891652</v>
      </c>
    </row>
    <row r="64" spans="1:7" x14ac:dyDescent="0.45">
      <c r="A64">
        <v>66.099999999999994</v>
      </c>
      <c r="B64">
        <v>1633.63</v>
      </c>
      <c r="D64">
        <f t="shared" si="3"/>
        <v>66.099999999999994</v>
      </c>
      <c r="E64" s="28">
        <f t="shared" si="1"/>
        <v>17642.274960000002</v>
      </c>
      <c r="F64" s="28">
        <f t="shared" si="2"/>
        <v>0.10128893043295986</v>
      </c>
      <c r="G64" s="28">
        <f>LOOKUP(D64*0.000000001,KohlerTheory!D89:D264,KohlerTheory!H89:H264)</f>
        <v>0.19987161987891078</v>
      </c>
    </row>
    <row r="65" spans="1:7" x14ac:dyDescent="0.45">
      <c r="A65">
        <v>68.5</v>
      </c>
      <c r="B65">
        <v>1473.61</v>
      </c>
      <c r="D65">
        <f t="shared" si="3"/>
        <v>68.5</v>
      </c>
      <c r="E65" s="28">
        <f t="shared" si="1"/>
        <v>16008.644960000001</v>
      </c>
      <c r="F65" s="28">
        <f t="shared" si="2"/>
        <v>9.1909831887088636E-2</v>
      </c>
      <c r="G65" s="28">
        <f>LOOKUP(D65*0.000000001,KohlerTheory!D90:D265,KohlerTheory!H90:H265)</f>
        <v>0.18945011397426548</v>
      </c>
    </row>
    <row r="66" spans="1:7" x14ac:dyDescent="0.45">
      <c r="A66">
        <v>71</v>
      </c>
      <c r="B66">
        <v>1359.54</v>
      </c>
      <c r="D66">
        <f t="shared" ref="D66:D97" si="4">A66*$O$2</f>
        <v>71</v>
      </c>
      <c r="E66" s="28">
        <f t="shared" ref="E66:E101" si="5">E67+B66</f>
        <v>14535.034960000001</v>
      </c>
      <c r="F66" s="28">
        <f t="shared" si="2"/>
        <v>8.3449450155496235E-2</v>
      </c>
      <c r="G66" s="28">
        <f>LOOKUP(D66*0.000000001,KohlerTheory!D91:D266,KohlerTheory!H91:H266)</f>
        <v>0.1795236555961921</v>
      </c>
    </row>
    <row r="67" spans="1:7" x14ac:dyDescent="0.45">
      <c r="A67">
        <v>73.7</v>
      </c>
      <c r="B67">
        <v>1240.3800000000001</v>
      </c>
      <c r="D67">
        <f t="shared" si="4"/>
        <v>73.7</v>
      </c>
      <c r="E67" s="28">
        <f t="shared" si="5"/>
        <v>13175.49496</v>
      </c>
      <c r="F67" s="28">
        <f t="shared" ref="F67:F103" si="6">E67/$E$2</f>
        <v>7.5643974229458052E-2</v>
      </c>
      <c r="G67" s="28">
        <f>LOOKUP(D67*0.000000001,KohlerTheory!D92:D267,KohlerTheory!H92:H267)</f>
        <v>0.1697410023733692</v>
      </c>
    </row>
    <row r="68" spans="1:7" x14ac:dyDescent="0.45">
      <c r="A68">
        <v>76.400000000000006</v>
      </c>
      <c r="B68">
        <v>1174.73</v>
      </c>
      <c r="D68">
        <f t="shared" si="4"/>
        <v>76.400000000000006</v>
      </c>
      <c r="E68" s="28">
        <f t="shared" si="5"/>
        <v>11935.114959999999</v>
      </c>
      <c r="F68" s="28">
        <f t="shared" si="6"/>
        <v>6.8522627134750103E-2</v>
      </c>
      <c r="G68" s="28">
        <f>LOOKUP(D68*0.000000001,KohlerTheory!D93:D268,KohlerTheory!H93:H268)</f>
        <v>0.16081575801600856</v>
      </c>
    </row>
    <row r="69" spans="1:7" x14ac:dyDescent="0.45">
      <c r="A69">
        <v>79.099999999999994</v>
      </c>
      <c r="B69">
        <v>1146.1199999999999</v>
      </c>
      <c r="D69">
        <f t="shared" si="4"/>
        <v>79.099999999999994</v>
      </c>
      <c r="E69" s="28">
        <f t="shared" si="5"/>
        <v>10760.384959999999</v>
      </c>
      <c r="F69" s="28">
        <f t="shared" si="6"/>
        <v>6.1778193918666104E-2</v>
      </c>
      <c r="G69" s="28">
        <f>LOOKUP(D69*0.000000001,KohlerTheory!D94:D269,KohlerTheory!H94:H269)</f>
        <v>0.15264627054820679</v>
      </c>
    </row>
    <row r="70" spans="1:7" x14ac:dyDescent="0.45">
      <c r="A70">
        <v>82</v>
      </c>
      <c r="B70">
        <v>1060.99</v>
      </c>
      <c r="D70">
        <f t="shared" si="4"/>
        <v>82</v>
      </c>
      <c r="E70" s="28">
        <f t="shared" si="5"/>
        <v>9614.2649600000004</v>
      </c>
      <c r="F70" s="28">
        <f t="shared" si="6"/>
        <v>5.5198018220745583E-2</v>
      </c>
      <c r="G70" s="28">
        <f>LOOKUP(D70*0.000000001,KohlerTheory!D95:D270,KohlerTheory!H95:H270)</f>
        <v>0.1446147949744736</v>
      </c>
    </row>
    <row r="71" spans="1:7" x14ac:dyDescent="0.45">
      <c r="A71">
        <v>85.1</v>
      </c>
      <c r="B71">
        <v>994.60699999999997</v>
      </c>
      <c r="D71">
        <f t="shared" si="4"/>
        <v>85.1</v>
      </c>
      <c r="E71" s="28">
        <f t="shared" si="5"/>
        <v>8553.2749600000006</v>
      </c>
      <c r="F71" s="28">
        <f t="shared" si="6"/>
        <v>4.9106596193613426E-2</v>
      </c>
      <c r="G71" s="28">
        <f>LOOKUP(D71*0.000000001,KohlerTheory!D96:D271,KohlerTheory!H96:H271)</f>
        <v>0.13526158084431472</v>
      </c>
    </row>
    <row r="72" spans="1:7" x14ac:dyDescent="0.45">
      <c r="A72">
        <v>88.2</v>
      </c>
      <c r="B72">
        <v>918.34400000000005</v>
      </c>
      <c r="D72">
        <f t="shared" si="4"/>
        <v>88.2</v>
      </c>
      <c r="E72" s="28">
        <f t="shared" si="5"/>
        <v>7558.6679600000007</v>
      </c>
      <c r="F72" s="28">
        <f t="shared" si="6"/>
        <v>4.3396296390467465E-2</v>
      </c>
      <c r="G72" s="28">
        <f>LOOKUP(D72*0.000000001,KohlerTheory!D97:D272,KohlerTheory!H97:H272)</f>
        <v>0.12818894700761252</v>
      </c>
    </row>
    <row r="73" spans="1:7" x14ac:dyDescent="0.45">
      <c r="A73">
        <v>91.4</v>
      </c>
      <c r="B73">
        <v>843.66700000000003</v>
      </c>
      <c r="D73">
        <f t="shared" si="4"/>
        <v>91.4</v>
      </c>
      <c r="E73" s="28">
        <f t="shared" si="5"/>
        <v>6640.3239600000006</v>
      </c>
      <c r="F73" s="28">
        <f t="shared" si="6"/>
        <v>3.8123842484130317E-2</v>
      </c>
      <c r="G73" s="28">
        <f>LOOKUP(D73*0.000000001,KohlerTheory!D98:D273,KohlerTheory!H98:H273)</f>
        <v>0.12151214315931913</v>
      </c>
    </row>
    <row r="74" spans="1:7" x14ac:dyDescent="0.45">
      <c r="A74">
        <v>94.7</v>
      </c>
      <c r="B74">
        <v>756.39400000000001</v>
      </c>
      <c r="D74">
        <f t="shared" si="4"/>
        <v>94.7</v>
      </c>
      <c r="E74" s="28">
        <f t="shared" si="5"/>
        <v>5796.6569600000003</v>
      </c>
      <c r="F74" s="28">
        <f t="shared" si="6"/>
        <v>3.3280128832385715E-2</v>
      </c>
      <c r="G74" s="28">
        <f>LOOKUP(D74*0.000000001,KohlerTheory!D99:D274,KohlerTheory!H99:H274)</f>
        <v>0.11521269624930053</v>
      </c>
    </row>
    <row r="75" spans="1:7" x14ac:dyDescent="0.45">
      <c r="A75">
        <v>98.2</v>
      </c>
      <c r="B75">
        <v>694.17399999999998</v>
      </c>
      <c r="D75">
        <f t="shared" si="4"/>
        <v>98.2</v>
      </c>
      <c r="E75" s="28">
        <f t="shared" si="5"/>
        <v>5040.26296</v>
      </c>
      <c r="F75" s="28">
        <f t="shared" si="6"/>
        <v>2.8937472376820064E-2</v>
      </c>
      <c r="G75" s="28">
        <f>LOOKUP(D75*0.000000001,KohlerTheory!D100:D275,KohlerTheory!H100:H275)</f>
        <v>0.10910504351993033</v>
      </c>
    </row>
    <row r="76" spans="1:7" x14ac:dyDescent="0.45">
      <c r="A76">
        <v>101.8</v>
      </c>
      <c r="B76">
        <v>630.05899999999997</v>
      </c>
      <c r="D76">
        <f t="shared" si="4"/>
        <v>101.8</v>
      </c>
      <c r="E76" s="28">
        <f t="shared" si="5"/>
        <v>4346.08896</v>
      </c>
      <c r="F76" s="28">
        <f t="shared" si="6"/>
        <v>2.495203726973853E-2</v>
      </c>
      <c r="G76" s="28" t="e">
        <f>LOOKUP(D76*0.000000001,KohlerTheory!D101:D276,KohlerTheory!H101:H276)</f>
        <v>#N/A</v>
      </c>
    </row>
    <row r="77" spans="1:7" x14ac:dyDescent="0.45">
      <c r="A77">
        <v>105.5</v>
      </c>
      <c r="B77">
        <v>561.01700000000005</v>
      </c>
      <c r="D77">
        <f t="shared" si="4"/>
        <v>105.5</v>
      </c>
      <c r="E77" s="28">
        <f t="shared" si="5"/>
        <v>3716.0299599999998</v>
      </c>
      <c r="F77" s="28">
        <f t="shared" si="6"/>
        <v>2.1334703203448685E-2</v>
      </c>
      <c r="G77" s="28" t="e">
        <f>LOOKUP(D77*0.000000001,KohlerTheory!D102:D277,KohlerTheory!H102:H277)</f>
        <v>#N/A</v>
      </c>
    </row>
    <row r="78" spans="1:7" x14ac:dyDescent="0.45">
      <c r="A78">
        <v>109.4</v>
      </c>
      <c r="B78">
        <v>509.11500000000001</v>
      </c>
      <c r="D78">
        <f t="shared" si="4"/>
        <v>109.4</v>
      </c>
      <c r="E78" s="28">
        <f t="shared" si="5"/>
        <v>3155.01296</v>
      </c>
      <c r="F78" s="28">
        <f t="shared" si="6"/>
        <v>1.8113757377950238E-2</v>
      </c>
      <c r="G78" s="28">
        <f>LOOKUP(D78*0.000000001,KohlerTheory!D103:D278,KohlerTheory!H103:H278)</f>
        <v>9.3290624432618152E-2</v>
      </c>
    </row>
    <row r="79" spans="1:7" x14ac:dyDescent="0.45">
      <c r="A79">
        <v>113.4</v>
      </c>
      <c r="B79">
        <v>423.22699999999998</v>
      </c>
      <c r="D79">
        <f t="shared" si="4"/>
        <v>113.4</v>
      </c>
      <c r="E79" s="28">
        <f t="shared" si="5"/>
        <v>2645.8979600000002</v>
      </c>
      <c r="F79" s="28">
        <f t="shared" si="6"/>
        <v>1.519079455516832E-2</v>
      </c>
      <c r="G79" s="28">
        <f>LOOKUP(D79*0.000000001,KohlerTheory!D104:D279,KohlerTheory!H104:H279)</f>
        <v>8.8379069432376056E-2</v>
      </c>
    </row>
    <row r="80" spans="1:7" x14ac:dyDescent="0.45">
      <c r="A80">
        <v>117.6</v>
      </c>
      <c r="B80">
        <v>363.048</v>
      </c>
      <c r="D80">
        <f t="shared" si="4"/>
        <v>117.6</v>
      </c>
      <c r="E80" s="28">
        <f t="shared" si="5"/>
        <v>2222.6709600000004</v>
      </c>
      <c r="F80" s="28">
        <f t="shared" si="6"/>
        <v>1.2760937280097811E-2</v>
      </c>
      <c r="G80" s="28" t="e">
        <f>LOOKUP(D80*0.000000001,KohlerTheory!D105:D280,KohlerTheory!H105:H280)</f>
        <v>#N/A</v>
      </c>
    </row>
    <row r="81" spans="1:7" x14ac:dyDescent="0.45">
      <c r="A81">
        <v>121.9</v>
      </c>
      <c r="B81">
        <v>280.084</v>
      </c>
      <c r="D81">
        <f t="shared" si="4"/>
        <v>121.9</v>
      </c>
      <c r="E81" s="28">
        <f t="shared" si="5"/>
        <v>1859.6229600000001</v>
      </c>
      <c r="F81" s="28">
        <f t="shared" si="6"/>
        <v>1.067658343688885E-2</v>
      </c>
      <c r="G81" s="28" t="e">
        <f>LOOKUP(D81*0.000000001,KohlerTheory!D106:D281,KohlerTheory!H106:H281)</f>
        <v>#N/A</v>
      </c>
    </row>
    <row r="82" spans="1:7" x14ac:dyDescent="0.45">
      <c r="A82">
        <v>126.3</v>
      </c>
      <c r="B82">
        <v>256.58600000000001</v>
      </c>
      <c r="D82">
        <f t="shared" si="4"/>
        <v>126.3</v>
      </c>
      <c r="E82" s="28">
        <f t="shared" si="5"/>
        <v>1579.5389600000001</v>
      </c>
      <c r="F82" s="28">
        <f t="shared" si="6"/>
        <v>9.06854769004177E-3</v>
      </c>
      <c r="G82" s="28">
        <f>LOOKUP(D82*0.000000001,KohlerTheory!D107:D282,KohlerTheory!H107:H282)</f>
        <v>7.5055471898921589E-2</v>
      </c>
    </row>
    <row r="83" spans="1:7" x14ac:dyDescent="0.45">
      <c r="A83">
        <v>131</v>
      </c>
      <c r="B83">
        <v>234.48500000000001</v>
      </c>
      <c r="D83">
        <f t="shared" si="4"/>
        <v>131</v>
      </c>
      <c r="E83" s="28">
        <f t="shared" si="5"/>
        <v>1322.9529600000001</v>
      </c>
      <c r="F83" s="28">
        <f t="shared" si="6"/>
        <v>7.5954201278086372E-3</v>
      </c>
      <c r="G83" s="28">
        <f>LOOKUP(D83*0.000000001,KohlerTheory!D108:D283,KohlerTheory!H108:H283)</f>
        <v>7.0798163951923954E-2</v>
      </c>
    </row>
    <row r="84" spans="1:7" x14ac:dyDescent="0.45">
      <c r="A84">
        <v>135.80000000000001</v>
      </c>
      <c r="B84">
        <v>180.76499999999999</v>
      </c>
      <c r="D84">
        <f t="shared" si="4"/>
        <v>135.80000000000001</v>
      </c>
      <c r="E84" s="28">
        <f t="shared" si="5"/>
        <v>1088.4679599999999</v>
      </c>
      <c r="F84" s="28">
        <f t="shared" si="6"/>
        <v>6.2491802065727303E-3</v>
      </c>
      <c r="G84" s="28" t="e">
        <f>LOOKUP(D84*0.000000001,KohlerTheory!D109:D284,KohlerTheory!H109:H284)</f>
        <v>#N/A</v>
      </c>
    </row>
    <row r="85" spans="1:7" x14ac:dyDescent="0.45">
      <c r="A85">
        <v>140.69999999999999</v>
      </c>
      <c r="B85">
        <v>151.328</v>
      </c>
      <c r="D85">
        <f t="shared" si="4"/>
        <v>140.69999999999999</v>
      </c>
      <c r="E85" s="28">
        <f t="shared" si="5"/>
        <v>907.70295999999985</v>
      </c>
      <c r="F85" s="28">
        <f t="shared" si="6"/>
        <v>5.2113609031537115E-3</v>
      </c>
      <c r="G85" s="28" t="e">
        <f>LOOKUP(D85*0.000000001,KohlerTheory!D110:D285,KohlerTheory!H110:H285)</f>
        <v>#N/A</v>
      </c>
    </row>
    <row r="86" spans="1:7" x14ac:dyDescent="0.45">
      <c r="A86">
        <v>145.9</v>
      </c>
      <c r="B86">
        <v>139.654</v>
      </c>
      <c r="D86">
        <f t="shared" si="4"/>
        <v>145.9</v>
      </c>
      <c r="E86" s="28">
        <f t="shared" si="5"/>
        <v>756.37495999999987</v>
      </c>
      <c r="F86" s="28">
        <f t="shared" si="6"/>
        <v>4.3425471419289551E-3</v>
      </c>
      <c r="G86" s="28" t="e">
        <f>LOOKUP(D86*0.000000001,KohlerTheory!D111:D286,KohlerTheory!H111:H286)</f>
        <v>#N/A</v>
      </c>
    </row>
    <row r="87" spans="1:7" x14ac:dyDescent="0.45">
      <c r="A87">
        <v>151.19999999999999</v>
      </c>
      <c r="B87">
        <v>109.18899999999999</v>
      </c>
      <c r="D87">
        <f t="shared" si="4"/>
        <v>151.19999999999999</v>
      </c>
      <c r="E87" s="28">
        <f t="shared" si="5"/>
        <v>616.72095999999988</v>
      </c>
      <c r="F87" s="28">
        <f t="shared" si="6"/>
        <v>3.5407568783288137E-3</v>
      </c>
      <c r="G87" s="28">
        <f>LOOKUP(D87*0.000000001,KohlerTheory!D112:D287,KohlerTheory!H112:H287)</f>
        <v>5.6270648666845169E-2</v>
      </c>
    </row>
    <row r="88" spans="1:7" x14ac:dyDescent="0.45">
      <c r="A88">
        <v>156.80000000000001</v>
      </c>
      <c r="B88">
        <v>82.673299999999998</v>
      </c>
      <c r="D88">
        <f t="shared" si="4"/>
        <v>156.80000000000001</v>
      </c>
      <c r="E88" s="28">
        <f t="shared" si="5"/>
        <v>507.53195999999991</v>
      </c>
      <c r="F88" s="28">
        <f t="shared" si="6"/>
        <v>2.9138741747024529E-3</v>
      </c>
      <c r="G88" s="28" t="e">
        <f>LOOKUP(D88*0.000000001,KohlerTheory!D113:D288,KohlerTheory!H113:H288)</f>
        <v>#N/A</v>
      </c>
    </row>
    <row r="89" spans="1:7" x14ac:dyDescent="0.45">
      <c r="A89">
        <v>162.5</v>
      </c>
      <c r="B89">
        <v>72.7346</v>
      </c>
      <c r="D89">
        <f t="shared" si="4"/>
        <v>162.5</v>
      </c>
      <c r="E89" s="28">
        <f t="shared" si="5"/>
        <v>424.85865999999993</v>
      </c>
      <c r="F89" s="28">
        <f t="shared" si="6"/>
        <v>2.4392250633293914E-3</v>
      </c>
      <c r="G89" s="28" t="e">
        <f>LOOKUP(D89*0.000000001,KohlerTheory!D114:D289,KohlerTheory!H114:H289)</f>
        <v>#N/A</v>
      </c>
    </row>
    <row r="90" spans="1:7" x14ac:dyDescent="0.45">
      <c r="A90">
        <v>168.5</v>
      </c>
      <c r="B90">
        <v>47.814500000000002</v>
      </c>
      <c r="D90">
        <f t="shared" si="4"/>
        <v>168.5</v>
      </c>
      <c r="E90" s="28">
        <f t="shared" si="5"/>
        <v>352.12405999999993</v>
      </c>
      <c r="F90" s="28">
        <f t="shared" si="6"/>
        <v>2.0216366368836693E-3</v>
      </c>
      <c r="G90" s="28">
        <f>LOOKUP(D90*0.000000001,KohlerTheory!D115:D290,KohlerTheory!H115:H290)</f>
        <v>4.7947432245742938E-2</v>
      </c>
    </row>
    <row r="91" spans="1:7" x14ac:dyDescent="0.45">
      <c r="A91">
        <v>174.7</v>
      </c>
      <c r="B91">
        <v>60.455500000000001</v>
      </c>
      <c r="D91">
        <f t="shared" si="4"/>
        <v>174.7</v>
      </c>
      <c r="E91" s="28">
        <f t="shared" si="5"/>
        <v>304.30955999999992</v>
      </c>
      <c r="F91" s="28">
        <f t="shared" si="6"/>
        <v>1.747121044355643E-3</v>
      </c>
      <c r="G91" s="28" t="e">
        <f>LOOKUP(D91*0.000000001,KohlerTheory!D116:D291,KohlerTheory!H116:H291)</f>
        <v>#N/A</v>
      </c>
    </row>
    <row r="92" spans="1:7" x14ac:dyDescent="0.45">
      <c r="A92">
        <v>181.1</v>
      </c>
      <c r="B92">
        <v>35.957700000000003</v>
      </c>
      <c r="D92">
        <f t="shared" si="4"/>
        <v>181.1</v>
      </c>
      <c r="E92" s="28">
        <f t="shared" si="5"/>
        <v>243.85405999999995</v>
      </c>
      <c r="F92" s="28">
        <f t="shared" si="6"/>
        <v>1.4000301534318005E-3</v>
      </c>
      <c r="G92" s="28">
        <f>LOOKUP(D92*0.000000001,KohlerTheory!D117:D292,KohlerTheory!H117:H292)</f>
        <v>4.2874631771594451E-2</v>
      </c>
    </row>
    <row r="93" spans="1:7" x14ac:dyDescent="0.45">
      <c r="A93">
        <v>187.7</v>
      </c>
      <c r="B93">
        <v>40.876300000000001</v>
      </c>
      <c r="D93">
        <f t="shared" si="4"/>
        <v>187.7</v>
      </c>
      <c r="E93" s="28">
        <f t="shared" si="5"/>
        <v>207.89635999999996</v>
      </c>
      <c r="F93" s="28">
        <f t="shared" si="6"/>
        <v>1.1935875613008568E-3</v>
      </c>
      <c r="G93" s="28" t="e">
        <f>LOOKUP(D93*0.000000001,KohlerTheory!D118:D293,KohlerTheory!H118:H293)</f>
        <v>#N/A</v>
      </c>
    </row>
    <row r="94" spans="1:7" x14ac:dyDescent="0.45">
      <c r="A94">
        <v>194.6</v>
      </c>
      <c r="B94">
        <v>25.5137</v>
      </c>
      <c r="D94">
        <f t="shared" si="4"/>
        <v>194.6</v>
      </c>
      <c r="E94" s="28">
        <f t="shared" si="5"/>
        <v>167.02005999999997</v>
      </c>
      <c r="F94" s="28">
        <f t="shared" si="6"/>
        <v>9.5890599577463887E-4</v>
      </c>
      <c r="G94" s="28" t="e">
        <f>LOOKUP(D94*0.000000001,KohlerTheory!D119:D294,KohlerTheory!H119:H294)</f>
        <v>#N/A</v>
      </c>
    </row>
    <row r="95" spans="1:7" x14ac:dyDescent="0.45">
      <c r="A95">
        <v>201.7</v>
      </c>
      <c r="B95">
        <v>26.104500000000002</v>
      </c>
      <c r="D95">
        <f t="shared" si="4"/>
        <v>201.7</v>
      </c>
      <c r="E95" s="28">
        <f t="shared" si="5"/>
        <v>141.50635999999997</v>
      </c>
      <c r="F95" s="28">
        <f t="shared" si="6"/>
        <v>8.1242514847764107E-4</v>
      </c>
      <c r="G95" s="28" t="e">
        <f>LOOKUP(D95*0.000000001,KohlerTheory!D120:D295,KohlerTheory!H120:H295)</f>
        <v>#N/A</v>
      </c>
    </row>
    <row r="96" spans="1:7" x14ac:dyDescent="0.45">
      <c r="A96">
        <v>209.1</v>
      </c>
      <c r="B96">
        <v>18.4452</v>
      </c>
      <c r="D96">
        <f t="shared" si="4"/>
        <v>209.1</v>
      </c>
      <c r="E96" s="28">
        <f t="shared" si="5"/>
        <v>115.40185999999999</v>
      </c>
      <c r="F96" s="28">
        <f t="shared" si="6"/>
        <v>6.6255236333614932E-4</v>
      </c>
      <c r="G96" s="28">
        <f>LOOKUP(D96*0.000000001,KohlerTheory!D121:D296,KohlerTheory!H121:H296)</f>
        <v>3.4552603062065756E-2</v>
      </c>
    </row>
    <row r="97" spans="1:7" x14ac:dyDescent="0.45">
      <c r="A97">
        <v>216.7</v>
      </c>
      <c r="B97">
        <v>15.600099999999999</v>
      </c>
      <c r="D97">
        <f t="shared" si="4"/>
        <v>216.7</v>
      </c>
      <c r="E97" s="28">
        <f t="shared" si="5"/>
        <v>96.956659999999985</v>
      </c>
      <c r="F97" s="28">
        <f t="shared" si="6"/>
        <v>5.566536295357761E-4</v>
      </c>
      <c r="G97" s="28" t="e">
        <f>LOOKUP(D97*0.000000001,KohlerTheory!D122:D297,KohlerTheory!H122:H297)</f>
        <v>#N/A</v>
      </c>
    </row>
    <row r="98" spans="1:7" x14ac:dyDescent="0.45">
      <c r="A98">
        <v>224.7</v>
      </c>
      <c r="B98">
        <v>14.0671</v>
      </c>
      <c r="D98">
        <f t="shared" ref="D98:D103" si="7">A98*$O$2</f>
        <v>224.7</v>
      </c>
      <c r="E98" s="28">
        <f t="shared" si="5"/>
        <v>81.356559999999988</v>
      </c>
      <c r="F98" s="28">
        <f t="shared" si="6"/>
        <v>4.6708936147908908E-4</v>
      </c>
      <c r="G98" s="28" t="e">
        <f>LOOKUP(D98*0.000000001,KohlerTheory!D123:D298,KohlerTheory!H123:H298)</f>
        <v>#N/A</v>
      </c>
    </row>
    <row r="99" spans="1:7" x14ac:dyDescent="0.45">
      <c r="A99">
        <v>232.9</v>
      </c>
      <c r="B99">
        <v>13.752599999999999</v>
      </c>
      <c r="D99">
        <f t="shared" si="7"/>
        <v>232.9</v>
      </c>
      <c r="E99" s="28">
        <f t="shared" si="5"/>
        <v>67.289459999999991</v>
      </c>
      <c r="F99" s="28">
        <f t="shared" si="6"/>
        <v>3.8632644872979766E-4</v>
      </c>
      <c r="G99" s="28" t="e">
        <f>LOOKUP(D99*0.000000001,KohlerTheory!D124:D299,KohlerTheory!H124:H299)</f>
        <v>#N/A</v>
      </c>
    </row>
    <row r="100" spans="1:7" x14ac:dyDescent="0.45">
      <c r="A100">
        <v>241.4</v>
      </c>
      <c r="B100">
        <v>9.7239599999999999</v>
      </c>
      <c r="D100">
        <f t="shared" si="7"/>
        <v>241.4</v>
      </c>
      <c r="E100" s="28">
        <f t="shared" si="5"/>
        <v>53.536859999999997</v>
      </c>
      <c r="F100" s="28">
        <f t="shared" si="6"/>
        <v>3.0736916301519373E-4</v>
      </c>
      <c r="G100" s="28">
        <f>LOOKUP(D100*0.000000001,KohlerTheory!D125:D300,KohlerTheory!H125:H300)</f>
        <v>2.7903597707190642E-2</v>
      </c>
    </row>
    <row r="101" spans="1:7" x14ac:dyDescent="0.45">
      <c r="A101">
        <v>250.3</v>
      </c>
      <c r="B101">
        <v>14.476000000000001</v>
      </c>
      <c r="D101">
        <f t="shared" si="7"/>
        <v>250.3</v>
      </c>
      <c r="E101" s="28">
        <f t="shared" si="5"/>
        <v>43.812899999999999</v>
      </c>
      <c r="F101" s="28">
        <f t="shared" si="6"/>
        <v>2.5154135678238097E-4</v>
      </c>
      <c r="G101" s="28">
        <f>LOOKUP(D101*0.000000001,KohlerTheory!D126:D301,KohlerTheory!H126:H301)</f>
        <v>2.5966019070744473E-2</v>
      </c>
    </row>
    <row r="102" spans="1:7" x14ac:dyDescent="0.45">
      <c r="A102">
        <v>259.5</v>
      </c>
      <c r="B102">
        <v>12.370900000000001</v>
      </c>
      <c r="D102">
        <f t="shared" si="7"/>
        <v>259.5</v>
      </c>
      <c r="E102" s="28">
        <f>E103+B102</f>
        <v>29.3369</v>
      </c>
      <c r="F102" s="28">
        <f t="shared" si="6"/>
        <v>1.6843084182487425E-4</v>
      </c>
      <c r="G102" s="28">
        <f>LOOKUP(D102*0.000000001,KohlerTheory!D127:D302,KohlerTheory!H127:H302)</f>
        <v>2.4624239446202623E-2</v>
      </c>
    </row>
    <row r="103" spans="1:7" x14ac:dyDescent="0.45">
      <c r="A103">
        <v>269</v>
      </c>
      <c r="B103">
        <v>16.966000000000001</v>
      </c>
      <c r="D103">
        <f t="shared" si="7"/>
        <v>269</v>
      </c>
      <c r="E103" s="28">
        <f>B103</f>
        <v>16.966000000000001</v>
      </c>
      <c r="F103" s="28">
        <f t="shared" si="6"/>
        <v>9.7406258411789141E-5</v>
      </c>
      <c r="G103" s="28">
        <f>LOOKUP(D103*0.000000001,KohlerTheory!D128:D303,KohlerTheory!H128:H303)</f>
        <v>2.3263823711228149E-2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8"/>
  <dimension ref="A1:Y1267"/>
  <sheetViews>
    <sheetView zoomScale="125" workbookViewId="0">
      <selection activeCell="L104" sqref="L104"/>
    </sheetView>
  </sheetViews>
  <sheetFormatPr defaultColWidth="11.46484375" defaultRowHeight="12.75" x14ac:dyDescent="0.35"/>
  <cols>
    <col min="1" max="1" width="4.46484375" style="40" customWidth="1"/>
    <col min="2" max="2" width="7.46484375" style="40" customWidth="1"/>
    <col min="3" max="3" width="8.46484375" style="40" customWidth="1"/>
    <col min="4" max="4" width="13" style="40" customWidth="1"/>
    <col min="5" max="5" width="10.6640625" style="40" customWidth="1"/>
    <col min="6" max="6" width="10.46484375" style="40" bestFit="1" customWidth="1"/>
    <col min="7" max="7" width="11.46484375" style="40" customWidth="1"/>
    <col min="8" max="8" width="11.6640625" style="40" customWidth="1"/>
    <col min="9" max="9" width="11.46484375" style="39"/>
    <col min="10" max="16384" width="11.46484375" style="40"/>
  </cols>
  <sheetData>
    <row r="1" spans="2:25" s="2" customFormat="1" x14ac:dyDescent="0.35">
      <c r="I1" s="22"/>
    </row>
    <row r="2" spans="2:25" s="2" customFormat="1" ht="13.15" x14ac:dyDescent="0.4">
      <c r="B2" s="1" t="s">
        <v>0</v>
      </c>
      <c r="I2" s="22"/>
    </row>
    <row r="3" spans="2:25" s="2" customFormat="1" ht="13.15" x14ac:dyDescent="0.4">
      <c r="B3" s="3" t="s">
        <v>1</v>
      </c>
      <c r="I3" s="22"/>
    </row>
    <row r="4" spans="2:25" s="2" customFormat="1" ht="13.5" thickBot="1" x14ac:dyDescent="0.45">
      <c r="B4" s="3"/>
      <c r="I4" s="22"/>
      <c r="V4" s="4"/>
      <c r="W4" s="4"/>
      <c r="X4" s="4"/>
      <c r="Y4" s="4"/>
    </row>
    <row r="5" spans="2:25" s="2" customFormat="1" ht="13.15" thickBot="1" x14ac:dyDescent="0.4">
      <c r="B5" s="47" t="s">
        <v>2</v>
      </c>
      <c r="C5" s="48"/>
      <c r="D5" s="48"/>
      <c r="E5" s="49"/>
      <c r="F5" s="22" t="s">
        <v>23</v>
      </c>
      <c r="G5" s="22" t="s">
        <v>24</v>
      </c>
      <c r="I5" s="22" t="s">
        <v>36</v>
      </c>
      <c r="J5" s="2" t="s">
        <v>37</v>
      </c>
      <c r="V5" s="5"/>
      <c r="W5" s="5"/>
      <c r="X5" s="6"/>
      <c r="Y5" s="5"/>
    </row>
    <row r="6" spans="2:25" s="2" customFormat="1" x14ac:dyDescent="0.35">
      <c r="B6" s="50" t="s">
        <v>3</v>
      </c>
      <c r="C6" s="51"/>
      <c r="D6" s="6">
        <f>4*D18*D19/(D20*D21*D17)</f>
        <v>2.004459019568692E-9</v>
      </c>
      <c r="E6" s="25" t="s">
        <v>25</v>
      </c>
      <c r="F6" s="22">
        <v>5</v>
      </c>
      <c r="G6" s="22">
        <f>G7</f>
        <v>2.3109600000000001</v>
      </c>
      <c r="I6" s="22">
        <f>RawSMPSData!O5</f>
        <v>1</v>
      </c>
      <c r="J6" s="2" t="s">
        <v>38</v>
      </c>
      <c r="V6" s="5"/>
      <c r="W6" s="5"/>
      <c r="X6" s="7"/>
      <c r="Y6" s="5"/>
    </row>
    <row r="7" spans="2:25" s="2" customFormat="1" x14ac:dyDescent="0.35">
      <c r="B7" s="50" t="s">
        <v>4</v>
      </c>
      <c r="C7" s="51"/>
      <c r="D7" s="7">
        <v>1770</v>
      </c>
      <c r="E7" s="25" t="s">
        <v>26</v>
      </c>
      <c r="F7" s="23">
        <v>25.2791</v>
      </c>
      <c r="G7" s="2">
        <v>2.3109600000000001</v>
      </c>
      <c r="I7" s="22"/>
      <c r="V7" s="5"/>
      <c r="W7" s="5"/>
      <c r="X7" s="7"/>
      <c r="Y7" s="5"/>
    </row>
    <row r="8" spans="2:25" s="2" customFormat="1" x14ac:dyDescent="0.35">
      <c r="B8" s="50" t="s">
        <v>5</v>
      </c>
      <c r="C8" s="51"/>
      <c r="D8" s="7">
        <v>0.13214100000000001</v>
      </c>
      <c r="E8" s="25" t="s">
        <v>27</v>
      </c>
      <c r="F8" s="23">
        <v>26.4526</v>
      </c>
      <c r="G8" s="2">
        <v>2.32382</v>
      </c>
      <c r="I8" s="22"/>
      <c r="V8" s="5"/>
      <c r="W8" s="5"/>
      <c r="X8" s="7"/>
      <c r="Y8" s="5"/>
    </row>
    <row r="9" spans="2:25" s="2" customFormat="1" x14ac:dyDescent="0.35">
      <c r="B9" s="50" t="s">
        <v>6</v>
      </c>
      <c r="C9" s="51"/>
      <c r="D9" s="7">
        <v>2.5</v>
      </c>
      <c r="E9" s="25" t="s">
        <v>28</v>
      </c>
      <c r="F9" s="23">
        <v>27.783300000000001</v>
      </c>
      <c r="G9" s="2">
        <v>2.3376299999999999</v>
      </c>
      <c r="I9" s="22"/>
      <c r="V9" s="4"/>
      <c r="W9" s="4"/>
      <c r="X9" s="4"/>
      <c r="Y9" s="4"/>
    </row>
    <row r="10" spans="2:25" s="2" customFormat="1" x14ac:dyDescent="0.35">
      <c r="B10" s="8"/>
      <c r="C10" s="9" t="s">
        <v>7</v>
      </c>
      <c r="D10" s="10">
        <v>1.9059299999999999</v>
      </c>
      <c r="E10" s="25" t="s">
        <v>29</v>
      </c>
      <c r="F10" s="23">
        <v>29.308399999999999</v>
      </c>
      <c r="G10" s="2">
        <v>2.3525499999999999</v>
      </c>
      <c r="I10" s="22"/>
      <c r="V10" s="5"/>
      <c r="W10" s="5"/>
      <c r="X10" s="7"/>
      <c r="Y10" s="5"/>
    </row>
    <row r="11" spans="2:25" s="2" customFormat="1" x14ac:dyDescent="0.35">
      <c r="B11" s="8"/>
      <c r="C11" s="9" t="s">
        <v>8</v>
      </c>
      <c r="D11" s="10">
        <v>2.273288E-2</v>
      </c>
      <c r="E11" s="25" t="s">
        <v>30</v>
      </c>
      <c r="F11" s="23">
        <v>31.077799999999996</v>
      </c>
      <c r="G11" s="2">
        <v>2.36877</v>
      </c>
      <c r="I11" s="22"/>
      <c r="V11" s="9"/>
      <c r="W11" s="9"/>
      <c r="X11" s="7"/>
      <c r="Y11" s="5"/>
    </row>
    <row r="12" spans="2:25" s="2" customFormat="1" x14ac:dyDescent="0.35">
      <c r="B12" s="8"/>
      <c r="C12" s="9" t="s">
        <v>9</v>
      </c>
      <c r="D12" s="10">
        <v>-3.1869860000000001E-4</v>
      </c>
      <c r="E12" s="25" t="s">
        <v>31</v>
      </c>
      <c r="F12" s="23">
        <v>33.162399999999998</v>
      </c>
      <c r="G12" s="2">
        <v>2.3865699999999999</v>
      </c>
      <c r="I12" s="22"/>
      <c r="V12" s="9"/>
      <c r="W12" s="9"/>
      <c r="X12" s="7"/>
      <c r="Y12" s="5"/>
    </row>
    <row r="13" spans="2:25" s="2" customFormat="1" x14ac:dyDescent="0.35">
      <c r="B13" s="8"/>
      <c r="C13" s="9" t="s">
        <v>10</v>
      </c>
      <c r="D13" s="10">
        <v>2.3219979999999999E-6</v>
      </c>
      <c r="E13" s="25" t="s">
        <v>32</v>
      </c>
      <c r="F13" s="23">
        <v>35.663400000000003</v>
      </c>
      <c r="G13" s="2">
        <v>2.4062700000000001</v>
      </c>
      <c r="I13" s="22"/>
      <c r="V13" s="9"/>
      <c r="W13" s="9"/>
      <c r="X13" s="7"/>
      <c r="Y13" s="5"/>
    </row>
    <row r="14" spans="2:25" s="2" customFormat="1" x14ac:dyDescent="0.35">
      <c r="B14" s="8"/>
      <c r="C14" s="9" t="s">
        <v>11</v>
      </c>
      <c r="D14" s="10">
        <v>-6.5471239999999997E-9</v>
      </c>
      <c r="E14" s="25"/>
      <c r="F14" s="23">
        <v>38.734099999999998</v>
      </c>
      <c r="G14" s="2">
        <v>2.4283700000000001</v>
      </c>
      <c r="I14" s="22"/>
      <c r="V14" s="5"/>
      <c r="W14" s="5"/>
      <c r="X14" s="7"/>
      <c r="Y14" s="5"/>
    </row>
    <row r="15" spans="2:25" s="2" customFormat="1" ht="13.15" thickBot="1" x14ac:dyDescent="0.4">
      <c r="B15" s="50" t="s">
        <v>12</v>
      </c>
      <c r="C15" s="51"/>
      <c r="D15" s="11">
        <v>1</v>
      </c>
      <c r="E15" s="25"/>
      <c r="F15" s="23">
        <v>42.618400000000001</v>
      </c>
      <c r="G15" s="2">
        <v>2.4535300000000002</v>
      </c>
      <c r="I15" s="22"/>
    </row>
    <row r="16" spans="2:25" s="2" customFormat="1" ht="13.15" thickBot="1" x14ac:dyDescent="0.4">
      <c r="B16" s="47" t="s">
        <v>13</v>
      </c>
      <c r="C16" s="48"/>
      <c r="D16" s="48"/>
      <c r="E16" s="49"/>
      <c r="F16" s="23">
        <v>47.732099999999996</v>
      </c>
      <c r="G16" s="2">
        <v>2.4827699999999999</v>
      </c>
      <c r="I16" s="22"/>
    </row>
    <row r="17" spans="1:14" s="2" customFormat="1" x14ac:dyDescent="0.35">
      <c r="B17" s="50" t="s">
        <v>4</v>
      </c>
      <c r="C17" s="51"/>
      <c r="D17" s="7">
        <v>994.32299999999998</v>
      </c>
      <c r="E17" s="25" t="s">
        <v>26</v>
      </c>
      <c r="F17" s="23">
        <v>54.856499999999997</v>
      </c>
      <c r="G17" s="2">
        <v>2.5177</v>
      </c>
      <c r="I17" s="22"/>
    </row>
    <row r="18" spans="1:14" s="2" customFormat="1" x14ac:dyDescent="0.35">
      <c r="B18" s="8" t="s">
        <v>5</v>
      </c>
      <c r="C18" s="9"/>
      <c r="D18" s="7">
        <v>1.8020000000000001E-2</v>
      </c>
      <c r="E18" s="25" t="s">
        <v>27</v>
      </c>
      <c r="F18" s="23">
        <v>65.678100000000001</v>
      </c>
      <c r="G18" s="2">
        <v>2.5611600000000001</v>
      </c>
      <c r="I18" s="22"/>
    </row>
    <row r="19" spans="1:14" s="2" customFormat="1" x14ac:dyDescent="0.35">
      <c r="B19" s="8" t="s">
        <v>14</v>
      </c>
      <c r="C19" s="9"/>
      <c r="D19" s="7">
        <v>7.0580799999999999E-2</v>
      </c>
      <c r="E19" s="25" t="s">
        <v>33</v>
      </c>
      <c r="F19" s="23">
        <v>84.764200000000002</v>
      </c>
      <c r="G19" s="2">
        <v>2.6189399999999998</v>
      </c>
      <c r="I19" s="22"/>
    </row>
    <row r="20" spans="1:14" s="2" customFormat="1" x14ac:dyDescent="0.35">
      <c r="B20" s="8" t="s">
        <v>15</v>
      </c>
      <c r="C20" s="9"/>
      <c r="D20" s="7">
        <v>8.3140000000000001</v>
      </c>
      <c r="E20" s="25" t="s">
        <v>34</v>
      </c>
      <c r="F20" s="23">
        <v>131.589</v>
      </c>
      <c r="G20" s="2">
        <v>2.70661</v>
      </c>
      <c r="I20" s="22"/>
    </row>
    <row r="21" spans="1:14" s="2" customFormat="1" ht="13.15" thickBot="1" x14ac:dyDescent="0.4">
      <c r="B21" s="52" t="s">
        <v>16</v>
      </c>
      <c r="C21" s="53"/>
      <c r="D21" s="12">
        <v>307.02</v>
      </c>
      <c r="E21" s="26" t="s">
        <v>35</v>
      </c>
      <c r="F21" s="2">
        <v>250</v>
      </c>
      <c r="G21" s="2">
        <v>2.8</v>
      </c>
      <c r="I21" s="22"/>
    </row>
    <row r="22" spans="1:14" s="2" customFormat="1" x14ac:dyDescent="0.35">
      <c r="I22" s="22"/>
    </row>
    <row r="23" spans="1:14" s="2" customFormat="1" x14ac:dyDescent="0.35">
      <c r="I23" s="22"/>
    </row>
    <row r="24" spans="1:14" s="2" customFormat="1" ht="13.15" x14ac:dyDescent="0.4">
      <c r="B24" s="3" t="s">
        <v>17</v>
      </c>
      <c r="I24" s="22"/>
    </row>
    <row r="25" spans="1:14" s="2" customFormat="1" x14ac:dyDescent="0.35">
      <c r="I25" s="22"/>
    </row>
    <row r="26" spans="1:14" s="2" customFormat="1" ht="28.5" customHeight="1" x14ac:dyDescent="0.5">
      <c r="B26" s="13"/>
      <c r="C26" s="13"/>
      <c r="D26" s="13" t="s">
        <v>18</v>
      </c>
      <c r="E26" s="13" t="s">
        <v>19</v>
      </c>
      <c r="F26" s="13" t="s">
        <v>20</v>
      </c>
      <c r="G26" s="13" t="s">
        <v>21</v>
      </c>
      <c r="H26" s="54" t="s">
        <v>22</v>
      </c>
      <c r="I26" s="54"/>
      <c r="K26" s="14"/>
      <c r="L26" s="14"/>
      <c r="M26" s="14"/>
      <c r="N26" s="14"/>
    </row>
    <row r="27" spans="1:14" s="2" customFormat="1" x14ac:dyDescent="0.35">
      <c r="B27" s="15"/>
      <c r="C27" s="13"/>
      <c r="D27" s="27">
        <v>7.0999999999999999E-9</v>
      </c>
      <c r="E27" s="16">
        <f t="shared" ref="E27:E58" si="0">LOOKUP(D27*1000000000,$F$6:$F$21,$G$6:$G$21)</f>
        <v>2.3109600000000001</v>
      </c>
      <c r="F27" s="17">
        <f t="shared" ref="F27:F58" si="1">PI()*E27*$D$7*(D27)^3/(6*$D$8)</f>
        <v>5.8009854231417632E-21</v>
      </c>
      <c r="G27" s="15">
        <f>6*F27*$D$18/(PI()*$D$17)*($I$6/0.6)</f>
        <v>3.3464104115553384E-25</v>
      </c>
      <c r="H27" s="30">
        <f t="shared" ref="H27:H58" si="2">(EXP((4*$D$6^3/(27*G27))^0.5)-1)*100</f>
        <v>6.1529711395174713</v>
      </c>
      <c r="I27" s="18"/>
      <c r="K27" s="14"/>
      <c r="L27" s="14"/>
      <c r="M27" s="14"/>
      <c r="N27" s="14"/>
    </row>
    <row r="28" spans="1:14" s="2" customFormat="1" x14ac:dyDescent="0.35">
      <c r="B28" s="15"/>
      <c r="C28" s="13"/>
      <c r="D28" s="27">
        <v>7.3700000000000008E-9</v>
      </c>
      <c r="E28" s="16">
        <f t="shared" si="0"/>
        <v>2.3109600000000001</v>
      </c>
      <c r="F28" s="17">
        <f t="shared" si="1"/>
        <v>6.4882741452761568E-21</v>
      </c>
      <c r="G28" s="15">
        <f t="shared" ref="G28:G91" si="3">6*F28*$D$18/(PI()*$D$17)*($I$6/0.6)</f>
        <v>3.7428861769175396E-25</v>
      </c>
      <c r="H28" s="30">
        <f t="shared" si="2"/>
        <v>5.8084249618611805</v>
      </c>
      <c r="I28" s="18"/>
      <c r="K28" s="14"/>
      <c r="L28" s="14"/>
      <c r="M28" s="14"/>
      <c r="N28" s="14"/>
    </row>
    <row r="29" spans="1:14" s="2" customFormat="1" x14ac:dyDescent="0.35">
      <c r="B29" s="15"/>
      <c r="C29" s="13"/>
      <c r="D29" s="27">
        <v>7.6400000000000009E-9</v>
      </c>
      <c r="E29" s="16">
        <f t="shared" si="0"/>
        <v>2.3109600000000001</v>
      </c>
      <c r="F29" s="17">
        <f t="shared" si="1"/>
        <v>7.2278112672850591E-21</v>
      </c>
      <c r="G29" s="15">
        <f t="shared" si="3"/>
        <v>4.1695024402423196E-25</v>
      </c>
      <c r="H29" s="30">
        <f t="shared" si="2"/>
        <v>5.495023278900435</v>
      </c>
      <c r="I29" s="18"/>
      <c r="K29" s="14"/>
      <c r="L29" s="14"/>
      <c r="M29" s="14"/>
      <c r="N29" s="14"/>
    </row>
    <row r="30" spans="1:14" s="2" customFormat="1" x14ac:dyDescent="0.35">
      <c r="B30" s="15"/>
      <c r="C30" s="13"/>
      <c r="D30" s="27">
        <v>7.910000000000001E-9</v>
      </c>
      <c r="E30" s="16">
        <f t="shared" si="0"/>
        <v>2.3109600000000001</v>
      </c>
      <c r="F30" s="17">
        <f t="shared" si="1"/>
        <v>8.021510909652342E-21</v>
      </c>
      <c r="G30" s="15">
        <f t="shared" si="3"/>
        <v>4.6273633988770224E-25</v>
      </c>
      <c r="H30" s="30">
        <f t="shared" si="2"/>
        <v>5.2089486976575339</v>
      </c>
      <c r="I30" s="18"/>
      <c r="K30" s="14"/>
      <c r="L30" s="14"/>
      <c r="M30" s="14"/>
      <c r="N30" s="14"/>
    </row>
    <row r="31" spans="1:14" s="2" customFormat="1" x14ac:dyDescent="0.35">
      <c r="A31" s="19"/>
      <c r="B31" s="15"/>
      <c r="C31" s="15"/>
      <c r="D31" s="27">
        <v>8.199999999999999E-9</v>
      </c>
      <c r="E31" s="16">
        <f t="shared" si="0"/>
        <v>2.3109600000000001</v>
      </c>
      <c r="F31" s="17">
        <f t="shared" si="1"/>
        <v>8.9365169854707642E-21</v>
      </c>
      <c r="G31" s="15">
        <f t="shared" si="3"/>
        <v>5.1552023150963314E-25</v>
      </c>
      <c r="H31" s="30">
        <f t="shared" si="2"/>
        <v>4.928440506486309</v>
      </c>
      <c r="I31" s="22"/>
    </row>
    <row r="32" spans="1:14" s="2" customFormat="1" x14ac:dyDescent="0.35">
      <c r="A32" s="19"/>
      <c r="B32" s="15"/>
      <c r="C32" s="15"/>
      <c r="D32" s="27">
        <v>8.5099999999999998E-9</v>
      </c>
      <c r="E32" s="16">
        <f t="shared" si="0"/>
        <v>2.3109600000000001</v>
      </c>
      <c r="F32" s="17">
        <f t="shared" si="1"/>
        <v>9.9888480857123962E-21</v>
      </c>
      <c r="G32" s="15">
        <f t="shared" si="3"/>
        <v>5.7622598222922125E-25</v>
      </c>
      <c r="H32" s="30">
        <f t="shared" si="2"/>
        <v>4.655495978020574</v>
      </c>
      <c r="I32" s="20"/>
      <c r="J32" s="19"/>
      <c r="K32" s="19"/>
      <c r="L32" s="19"/>
      <c r="M32" s="19"/>
    </row>
    <row r="33" spans="2:9" s="2" customFormat="1" x14ac:dyDescent="0.35">
      <c r="B33" s="15"/>
      <c r="C33" s="15"/>
      <c r="D33" s="27">
        <v>8.8200000000000006E-9</v>
      </c>
      <c r="E33" s="16">
        <f t="shared" si="0"/>
        <v>2.3109600000000001</v>
      </c>
      <c r="F33" s="17">
        <f t="shared" si="1"/>
        <v>1.1120709175642276E-20</v>
      </c>
      <c r="G33" s="15">
        <f t="shared" si="3"/>
        <v>6.4151957391220726E-25</v>
      </c>
      <c r="H33" s="30">
        <f t="shared" si="2"/>
        <v>4.4069413553150971</v>
      </c>
      <c r="I33" s="20"/>
    </row>
    <row r="34" spans="2:9" s="2" customFormat="1" x14ac:dyDescent="0.35">
      <c r="B34" s="15"/>
      <c r="C34" s="15"/>
      <c r="D34" s="27">
        <v>9.1400000000000011E-9</v>
      </c>
      <c r="E34" s="16">
        <f t="shared" si="0"/>
        <v>2.3109600000000001</v>
      </c>
      <c r="F34" s="17">
        <f t="shared" si="1"/>
        <v>1.2375572969133549E-20</v>
      </c>
      <c r="G34" s="15">
        <f t="shared" si="3"/>
        <v>7.1390881396909273E-25</v>
      </c>
      <c r="H34" s="30">
        <f t="shared" si="2"/>
        <v>4.1728230930894616</v>
      </c>
      <c r="I34" s="20"/>
    </row>
    <row r="35" spans="2:9" s="2" customFormat="1" x14ac:dyDescent="0.35">
      <c r="B35" s="15"/>
      <c r="C35" s="15"/>
      <c r="D35" s="27">
        <v>9.4700000000000014E-9</v>
      </c>
      <c r="E35" s="16">
        <f t="shared" si="0"/>
        <v>2.3109600000000001</v>
      </c>
      <c r="F35" s="17">
        <f t="shared" si="1"/>
        <v>1.3765014240177587E-20</v>
      </c>
      <c r="G35" s="15">
        <f t="shared" si="3"/>
        <v>7.9406141557911805E-25</v>
      </c>
      <c r="H35" s="30">
        <f t="shared" si="2"/>
        <v>3.9524036965258968</v>
      </c>
      <c r="I35" s="20"/>
    </row>
    <row r="36" spans="2:9" s="2" customFormat="1" x14ac:dyDescent="0.35">
      <c r="B36" s="15"/>
      <c r="C36" s="15"/>
      <c r="D36" s="27">
        <v>9.8200000000000012E-9</v>
      </c>
      <c r="E36" s="16">
        <f t="shared" si="0"/>
        <v>2.3109600000000001</v>
      </c>
      <c r="F36" s="17">
        <f t="shared" si="1"/>
        <v>1.5348332230013653E-20</v>
      </c>
      <c r="G36" s="15">
        <f t="shared" si="3"/>
        <v>8.8539816993215153E-25</v>
      </c>
      <c r="H36" s="30">
        <f t="shared" si="2"/>
        <v>3.7391273419888016</v>
      </c>
      <c r="I36" s="20"/>
    </row>
    <row r="37" spans="2:9" s="2" customFormat="1" x14ac:dyDescent="0.35">
      <c r="B37" s="15"/>
      <c r="C37" s="15"/>
      <c r="D37" s="27">
        <v>1.02E-8</v>
      </c>
      <c r="E37" s="16">
        <f t="shared" si="0"/>
        <v>2.3109600000000001</v>
      </c>
      <c r="F37" s="17">
        <f t="shared" si="1"/>
        <v>1.719995233150539E-20</v>
      </c>
      <c r="G37" s="15">
        <f t="shared" si="3"/>
        <v>9.9221244947090706E-25</v>
      </c>
      <c r="H37" s="30">
        <f t="shared" si="2"/>
        <v>3.5285260271493479</v>
      </c>
      <c r="I37" s="20"/>
    </row>
    <row r="38" spans="2:9" s="2" customFormat="1" x14ac:dyDescent="0.35">
      <c r="B38" s="15"/>
      <c r="C38" s="15"/>
      <c r="D38" s="27">
        <v>1.0600000000000001E-8</v>
      </c>
      <c r="E38" s="16">
        <f t="shared" si="0"/>
        <v>2.3109600000000001</v>
      </c>
      <c r="F38" s="17">
        <f t="shared" si="1"/>
        <v>1.9303867315418111E-20</v>
      </c>
      <c r="G38" s="15">
        <f t="shared" si="3"/>
        <v>1.113580846279939E-24</v>
      </c>
      <c r="H38" s="30">
        <f t="shared" si="2"/>
        <v>3.3274399979668745</v>
      </c>
      <c r="I38" s="20"/>
    </row>
    <row r="39" spans="2:9" s="2" customFormat="1" x14ac:dyDescent="0.35">
      <c r="B39" s="15"/>
      <c r="C39" s="15"/>
      <c r="D39" s="27">
        <v>1.0900000000000002E-8</v>
      </c>
      <c r="E39" s="16">
        <f t="shared" si="0"/>
        <v>2.3109600000000001</v>
      </c>
      <c r="F39" s="17">
        <f t="shared" si="1"/>
        <v>2.0989699538560865E-20</v>
      </c>
      <c r="G39" s="15">
        <f t="shared" si="3"/>
        <v>1.2108313320535275E-24</v>
      </c>
      <c r="H39" s="30">
        <f t="shared" si="2"/>
        <v>3.1888663105915205</v>
      </c>
      <c r="I39" s="20"/>
    </row>
    <row r="40" spans="2:9" s="2" customFormat="1" x14ac:dyDescent="0.35">
      <c r="B40" s="15"/>
      <c r="C40" s="15"/>
      <c r="D40" s="27">
        <v>1.1300000000000002E-8</v>
      </c>
      <c r="E40" s="16">
        <f t="shared" si="0"/>
        <v>2.3109600000000001</v>
      </c>
      <c r="F40" s="17">
        <f t="shared" si="1"/>
        <v>2.3386329182659894E-20</v>
      </c>
      <c r="G40" s="15">
        <f t="shared" si="3"/>
        <v>1.3490855390312023E-24</v>
      </c>
      <c r="H40" s="30">
        <f t="shared" si="2"/>
        <v>3.0185463927007383</v>
      </c>
      <c r="I40" s="20"/>
    </row>
    <row r="41" spans="2:9" s="2" customFormat="1" x14ac:dyDescent="0.35">
      <c r="B41" s="15"/>
      <c r="C41" s="15"/>
      <c r="D41" s="27">
        <v>1.1800000000000001E-8</v>
      </c>
      <c r="E41" s="16">
        <f t="shared" si="0"/>
        <v>2.3109600000000001</v>
      </c>
      <c r="F41" s="17">
        <f t="shared" si="1"/>
        <v>2.6630097096081042E-20</v>
      </c>
      <c r="G41" s="15">
        <f t="shared" si="3"/>
        <v>1.5362085522151018E-24</v>
      </c>
      <c r="H41" s="30">
        <f t="shared" si="2"/>
        <v>2.8260802595962531</v>
      </c>
      <c r="I41" s="20"/>
    </row>
    <row r="42" spans="2:9" s="2" customFormat="1" x14ac:dyDescent="0.35">
      <c r="B42" s="15"/>
      <c r="C42" s="15"/>
      <c r="D42" s="27">
        <v>1.22E-8</v>
      </c>
      <c r="E42" s="16">
        <f t="shared" si="0"/>
        <v>2.3109600000000001</v>
      </c>
      <c r="F42" s="17">
        <f t="shared" si="1"/>
        <v>2.9431081410297884E-20</v>
      </c>
      <c r="G42" s="15">
        <f t="shared" si="3"/>
        <v>1.6977887388210863E-24</v>
      </c>
      <c r="H42" s="30">
        <f t="shared" si="2"/>
        <v>2.6864035347957449</v>
      </c>
      <c r="I42" s="20"/>
    </row>
    <row r="43" spans="2:9" s="2" customFormat="1" x14ac:dyDescent="0.35">
      <c r="B43" s="15"/>
      <c r="C43" s="15"/>
      <c r="D43" s="27">
        <v>1.26E-8</v>
      </c>
      <c r="E43" s="16">
        <f t="shared" si="0"/>
        <v>2.3109600000000001</v>
      </c>
      <c r="F43" s="17">
        <f t="shared" si="1"/>
        <v>3.2421892640356481E-20</v>
      </c>
      <c r="G43" s="15">
        <f t="shared" si="3"/>
        <v>1.8703194574699916E-24</v>
      </c>
      <c r="H43" s="30">
        <f t="shared" si="2"/>
        <v>2.557891242368604</v>
      </c>
      <c r="I43" s="20"/>
    </row>
    <row r="44" spans="2:9" s="2" customFormat="1" x14ac:dyDescent="0.35">
      <c r="B44" s="15"/>
      <c r="C44" s="15"/>
      <c r="D44" s="27">
        <v>1.31E-8</v>
      </c>
      <c r="E44" s="16">
        <f t="shared" si="0"/>
        <v>2.3109600000000001</v>
      </c>
      <c r="F44" s="17">
        <f t="shared" si="1"/>
        <v>3.6436832399384727E-20</v>
      </c>
      <c r="G44" s="15">
        <f t="shared" si="3"/>
        <v>2.1019290070782539E-24</v>
      </c>
      <c r="H44" s="30">
        <f t="shared" si="2"/>
        <v>2.4111192604665321</v>
      </c>
      <c r="I44" s="20"/>
    </row>
    <row r="45" spans="2:9" s="2" customFormat="1" x14ac:dyDescent="0.35">
      <c r="B45" s="15"/>
      <c r="C45" s="15"/>
      <c r="D45" s="27">
        <v>1.3600000000000001E-8</v>
      </c>
      <c r="E45" s="16">
        <f t="shared" si="0"/>
        <v>2.3109600000000001</v>
      </c>
      <c r="F45" s="17">
        <f t="shared" si="1"/>
        <v>4.0770257378383146E-20</v>
      </c>
      <c r="G45" s="15">
        <f t="shared" si="3"/>
        <v>2.3519109913384461E-24</v>
      </c>
      <c r="H45" s="30">
        <f t="shared" si="2"/>
        <v>2.2778940156022331</v>
      </c>
      <c r="I45" s="20"/>
    </row>
    <row r="46" spans="2:9" s="2" customFormat="1" x14ac:dyDescent="0.35">
      <c r="B46" s="15"/>
      <c r="C46" s="15"/>
      <c r="D46" s="27">
        <v>1.4100000000000001E-8</v>
      </c>
      <c r="E46" s="16">
        <f t="shared" si="0"/>
        <v>2.3109600000000001</v>
      </c>
      <c r="F46" s="17">
        <f t="shared" si="1"/>
        <v>4.5434323501778036E-20</v>
      </c>
      <c r="G46" s="15">
        <f t="shared" si="3"/>
        <v>2.6209666482143796E-24</v>
      </c>
      <c r="H46" s="30">
        <f t="shared" si="2"/>
        <v>2.1565246731665599</v>
      </c>
      <c r="I46" s="20"/>
    </row>
    <row r="47" spans="2:9" s="2" customFormat="1" x14ac:dyDescent="0.35">
      <c r="B47" s="15"/>
      <c r="C47" s="15"/>
      <c r="D47" s="27">
        <v>1.46E-8</v>
      </c>
      <c r="E47" s="16">
        <f t="shared" si="0"/>
        <v>2.3109600000000001</v>
      </c>
      <c r="F47" s="17">
        <f t="shared" si="1"/>
        <v>5.0441186693995761E-20</v>
      </c>
      <c r="G47" s="15">
        <f t="shared" si="3"/>
        <v>2.9097972156698694E-24</v>
      </c>
      <c r="H47" s="30">
        <f t="shared" si="2"/>
        <v>2.0455827326772535</v>
      </c>
      <c r="I47" s="20"/>
    </row>
    <row r="48" spans="2:9" s="2" customFormat="1" x14ac:dyDescent="0.35">
      <c r="B48" s="15"/>
      <c r="C48" s="15"/>
      <c r="D48" s="27">
        <v>1.51E-8</v>
      </c>
      <c r="E48" s="16">
        <f t="shared" si="0"/>
        <v>2.3109600000000001</v>
      </c>
      <c r="F48" s="17">
        <f t="shared" si="1"/>
        <v>5.5803002879462641E-20</v>
      </c>
      <c r="G48" s="15">
        <f t="shared" si="3"/>
        <v>3.2191039316687288E-24</v>
      </c>
      <c r="H48" s="30">
        <f t="shared" si="2"/>
        <v>1.9438538882227574</v>
      </c>
      <c r="I48" s="20"/>
    </row>
    <row r="49" spans="2:9" s="2" customFormat="1" x14ac:dyDescent="0.35">
      <c r="B49" s="15"/>
      <c r="C49" s="15"/>
      <c r="D49" s="27">
        <v>1.5700000000000002E-8</v>
      </c>
      <c r="E49" s="16">
        <f t="shared" si="0"/>
        <v>2.3109600000000001</v>
      </c>
      <c r="F49" s="17">
        <f t="shared" si="1"/>
        <v>6.2722835794704148E-20</v>
      </c>
      <c r="G49" s="15">
        <f t="shared" si="3"/>
        <v>3.6182878499976606E-24</v>
      </c>
      <c r="H49" s="30">
        <f t="shared" si="2"/>
        <v>1.8324894229046373</v>
      </c>
      <c r="I49" s="20"/>
    </row>
    <row r="50" spans="2:9" s="2" customFormat="1" x14ac:dyDescent="0.35">
      <c r="B50" s="15"/>
      <c r="C50" s="15"/>
      <c r="D50" s="27">
        <v>1.63E-8</v>
      </c>
      <c r="E50" s="16">
        <f t="shared" si="0"/>
        <v>2.3109600000000001</v>
      </c>
      <c r="F50" s="17">
        <f t="shared" si="1"/>
        <v>7.0192310988807073E-20</v>
      </c>
      <c r="G50" s="15">
        <f t="shared" si="3"/>
        <v>4.0491789440984068E-24</v>
      </c>
      <c r="H50" s="30">
        <f t="shared" si="2"/>
        <v>1.7313832354457714</v>
      </c>
      <c r="I50" s="20"/>
    </row>
    <row r="51" spans="2:9" s="2" customFormat="1" x14ac:dyDescent="0.35">
      <c r="B51" s="15"/>
      <c r="C51" s="15"/>
      <c r="D51" s="27">
        <v>1.6800000000000002E-8</v>
      </c>
      <c r="E51" s="16">
        <f t="shared" si="0"/>
        <v>2.3109600000000001</v>
      </c>
      <c r="F51" s="17">
        <f t="shared" si="1"/>
        <v>7.6851893666030193E-20</v>
      </c>
      <c r="G51" s="15">
        <f t="shared" si="3"/>
        <v>4.4333498251140551E-24</v>
      </c>
      <c r="H51" s="30">
        <f t="shared" si="2"/>
        <v>1.6540364247039641</v>
      </c>
      <c r="I51" s="20"/>
    </row>
    <row r="52" spans="2:9" s="2" customFormat="1" x14ac:dyDescent="0.35">
      <c r="B52" s="15"/>
      <c r="C52" s="15"/>
      <c r="D52" s="27">
        <v>1.7500000000000001E-8</v>
      </c>
      <c r="E52" s="16">
        <f t="shared" si="0"/>
        <v>2.3109600000000001</v>
      </c>
      <c r="F52" s="17">
        <f t="shared" si="1"/>
        <v>8.686420996323218E-20</v>
      </c>
      <c r="G52" s="15">
        <f t="shared" si="3"/>
        <v>5.0109296164212324E-24</v>
      </c>
      <c r="H52" s="30">
        <f t="shared" si="2"/>
        <v>1.55503357527218</v>
      </c>
      <c r="I52" s="20"/>
    </row>
    <row r="53" spans="2:9" s="2" customFormat="1" x14ac:dyDescent="0.35">
      <c r="B53" s="15"/>
      <c r="C53" s="15"/>
      <c r="D53" s="27">
        <v>1.8100000000000003E-8</v>
      </c>
      <c r="E53" s="16">
        <f t="shared" si="0"/>
        <v>2.3109600000000001</v>
      </c>
      <c r="F53" s="17">
        <f t="shared" si="1"/>
        <v>9.6108644618371824E-20</v>
      </c>
      <c r="G53" s="15">
        <f t="shared" si="3"/>
        <v>5.544212673046252E-24</v>
      </c>
      <c r="H53" s="30">
        <f t="shared" si="2"/>
        <v>1.4777921133530603</v>
      </c>
      <c r="I53" s="20"/>
    </row>
    <row r="54" spans="2:9" s="2" customFormat="1" x14ac:dyDescent="0.35">
      <c r="B54" s="15"/>
      <c r="C54" s="15"/>
      <c r="D54" s="27">
        <v>1.8800000000000003E-8</v>
      </c>
      <c r="E54" s="16">
        <f t="shared" si="0"/>
        <v>2.3109600000000001</v>
      </c>
      <c r="F54" s="17">
        <f t="shared" si="1"/>
        <v>1.0769617422643687E-19</v>
      </c>
      <c r="G54" s="15">
        <f t="shared" si="3"/>
        <v>6.2126616846563102E-24</v>
      </c>
      <c r="H54" s="30">
        <f t="shared" si="2"/>
        <v>1.3954612029905</v>
      </c>
      <c r="I54" s="20"/>
    </row>
    <row r="55" spans="2:9" s="2" customFormat="1" x14ac:dyDescent="0.35">
      <c r="B55" s="15"/>
      <c r="C55" s="15"/>
      <c r="D55" s="27">
        <v>1.9500000000000003E-8</v>
      </c>
      <c r="E55" s="16">
        <f t="shared" si="0"/>
        <v>2.3109600000000001</v>
      </c>
      <c r="F55" s="17">
        <f t="shared" si="1"/>
        <v>1.2017954684102555E-19</v>
      </c>
      <c r="G55" s="15">
        <f t="shared" si="3"/>
        <v>6.932789129247605E-24</v>
      </c>
      <c r="H55" s="30">
        <f t="shared" si="2"/>
        <v>1.3205099822022559</v>
      </c>
      <c r="I55" s="20"/>
    </row>
    <row r="56" spans="2:9" s="2" customFormat="1" x14ac:dyDescent="0.35">
      <c r="B56" s="15"/>
      <c r="C56" s="15"/>
      <c r="D56" s="27">
        <v>2.0199999999999999E-8</v>
      </c>
      <c r="E56" s="16">
        <f t="shared" si="0"/>
        <v>2.3109600000000001</v>
      </c>
      <c r="F56" s="17">
        <f t="shared" si="1"/>
        <v>1.3359211831876372E-19</v>
      </c>
      <c r="G56" s="15">
        <f t="shared" si="3"/>
        <v>7.7065192037928438E-24</v>
      </c>
      <c r="H56" s="30">
        <f t="shared" si="2"/>
        <v>1.252043603876607</v>
      </c>
      <c r="I56" s="20"/>
    </row>
    <row r="57" spans="2:9" s="2" customFormat="1" x14ac:dyDescent="0.35">
      <c r="B57" s="15"/>
      <c r="C57" s="15"/>
      <c r="D57" s="27">
        <v>2.0899999999999999E-8</v>
      </c>
      <c r="E57" s="16">
        <f t="shared" si="0"/>
        <v>2.3109600000000001</v>
      </c>
      <c r="F57" s="17">
        <f t="shared" si="1"/>
        <v>1.4796724451627738E-19</v>
      </c>
      <c r="G57" s="15">
        <f t="shared" si="3"/>
        <v>8.5357761052647376E-24</v>
      </c>
      <c r="H57" s="30">
        <f t="shared" si="2"/>
        <v>1.1893021622541244</v>
      </c>
      <c r="I57" s="20"/>
    </row>
    <row r="58" spans="2:9" s="2" customFormat="1" x14ac:dyDescent="0.35">
      <c r="B58" s="15"/>
      <c r="C58" s="15"/>
      <c r="D58" s="27">
        <v>2.1699999999999999E-8</v>
      </c>
      <c r="E58" s="16">
        <f t="shared" si="0"/>
        <v>2.3109600000000001</v>
      </c>
      <c r="F58" s="17">
        <f t="shared" si="1"/>
        <v>1.6561738745693756E-19</v>
      </c>
      <c r="G58" s="15">
        <f t="shared" si="3"/>
        <v>9.553958668979513E-24</v>
      </c>
      <c r="H58" s="30">
        <f t="shared" si="2"/>
        <v>1.1237795206517687</v>
      </c>
      <c r="I58" s="20"/>
    </row>
    <row r="59" spans="2:9" s="2" customFormat="1" x14ac:dyDescent="0.35">
      <c r="B59" s="15"/>
      <c r="C59" s="15"/>
      <c r="D59" s="27">
        <v>2.2500000000000003E-8</v>
      </c>
      <c r="E59" s="16">
        <f t="shared" ref="E59:E90" si="4">LOOKUP(D59*1000000000,$F$6:$F$21,$G$6:$G$21)</f>
        <v>2.3109600000000001</v>
      </c>
      <c r="F59" s="17">
        <f t="shared" ref="F59:F90" si="5">PI()*E59*$D$7*(D59)^3/(6*$D$8)</f>
        <v>1.8461810222506201E-19</v>
      </c>
      <c r="G59" s="15">
        <f t="shared" si="3"/>
        <v>1.0650051575425886E-23</v>
      </c>
      <c r="H59" s="30">
        <f t="shared" ref="H59:H90" si="6">(EXP((4*$D$6^3/(27*G59))^0.5)-1)*100</f>
        <v>1.0640656916810487</v>
      </c>
      <c r="I59" s="20"/>
    </row>
    <row r="60" spans="2:9" s="2" customFormat="1" x14ac:dyDescent="0.35">
      <c r="B60" s="15"/>
      <c r="C60" s="15"/>
      <c r="D60" s="27">
        <v>2.3300000000000003E-8</v>
      </c>
      <c r="E60" s="16">
        <f t="shared" si="4"/>
        <v>2.3109600000000001</v>
      </c>
      <c r="F60" s="17">
        <f t="shared" si="5"/>
        <v>2.0501917948710095E-19</v>
      </c>
      <c r="G60" s="15">
        <f t="shared" si="3"/>
        <v>1.1826927095303634E-23</v>
      </c>
      <c r="H60" s="30">
        <f t="shared" si="6"/>
        <v>1.0094638821182222</v>
      </c>
      <c r="I60" s="20"/>
    </row>
    <row r="61" spans="2:9" s="2" customFormat="1" x14ac:dyDescent="0.35">
      <c r="B61" s="15"/>
      <c r="C61" s="15"/>
      <c r="D61" s="27">
        <v>2.4100000000000004E-8</v>
      </c>
      <c r="E61" s="16">
        <f t="shared" si="4"/>
        <v>2.3109600000000001</v>
      </c>
      <c r="F61" s="17">
        <f t="shared" si="5"/>
        <v>2.2687040990950477E-19</v>
      </c>
      <c r="G61" s="15">
        <f t="shared" si="3"/>
        <v>1.3087457499312546E-23</v>
      </c>
      <c r="H61" s="30">
        <f t="shared" si="6"/>
        <v>0.95938126628349885</v>
      </c>
      <c r="I61" s="20"/>
    </row>
    <row r="62" spans="2:9" s="2" customFormat="1" x14ac:dyDescent="0.35">
      <c r="B62" s="15"/>
      <c r="C62" s="15"/>
      <c r="D62" s="27">
        <v>2.5000000000000002E-8</v>
      </c>
      <c r="E62" s="16">
        <f t="shared" si="4"/>
        <v>2.3109600000000001</v>
      </c>
      <c r="F62" s="17">
        <f t="shared" si="5"/>
        <v>2.5324842554878191E-19</v>
      </c>
      <c r="G62" s="15">
        <f t="shared" si="3"/>
        <v>1.4609124246126041E-23</v>
      </c>
      <c r="H62" s="30">
        <f t="shared" si="6"/>
        <v>0.9078114711898122</v>
      </c>
      <c r="I62" s="20"/>
    </row>
    <row r="63" spans="2:9" s="2" customFormat="1" x14ac:dyDescent="0.35">
      <c r="B63" s="15"/>
      <c r="C63" s="15"/>
      <c r="D63" s="27">
        <v>2.59E-8</v>
      </c>
      <c r="E63" s="16">
        <f t="shared" si="4"/>
        <v>2.3109600000000001</v>
      </c>
      <c r="F63" s="17">
        <f t="shared" si="5"/>
        <v>2.8159570094512638E-19</v>
      </c>
      <c r="G63" s="15">
        <f t="shared" si="3"/>
        <v>1.6244391543077416E-23</v>
      </c>
      <c r="H63" s="30">
        <f t="shared" si="6"/>
        <v>0.86070532770348152</v>
      </c>
      <c r="I63" s="20"/>
    </row>
    <row r="64" spans="2:9" s="2" customFormat="1" x14ac:dyDescent="0.35">
      <c r="B64" s="15"/>
      <c r="C64" s="15"/>
      <c r="D64" s="27">
        <v>2.6899999999999999E-8</v>
      </c>
      <c r="E64" s="16">
        <f t="shared" si="4"/>
        <v>2.32382</v>
      </c>
      <c r="F64" s="17">
        <f t="shared" si="5"/>
        <v>3.1724415169415701E-19</v>
      </c>
      <c r="G64" s="15">
        <f t="shared" si="3"/>
        <v>1.8300841232926232E-23</v>
      </c>
      <c r="H64" s="30">
        <f t="shared" si="6"/>
        <v>0.81070502550979473</v>
      </c>
      <c r="I64" s="20"/>
    </row>
    <row r="65" spans="2:9" s="2" customFormat="1" x14ac:dyDescent="0.35">
      <c r="B65" s="15"/>
      <c r="C65" s="15"/>
      <c r="D65" s="27">
        <v>2.7900000000000002E-8</v>
      </c>
      <c r="E65" s="16">
        <f t="shared" si="4"/>
        <v>2.3376299999999999</v>
      </c>
      <c r="F65" s="17">
        <f t="shared" si="5"/>
        <v>3.560595851958745E-19</v>
      </c>
      <c r="G65" s="15">
        <f t="shared" si="3"/>
        <v>2.0539984435751811E-23</v>
      </c>
      <c r="H65" s="30">
        <f t="shared" si="6"/>
        <v>0.7650677275461204</v>
      </c>
      <c r="I65" s="20"/>
    </row>
    <row r="66" spans="2:9" s="2" customFormat="1" x14ac:dyDescent="0.35">
      <c r="B66" s="15"/>
      <c r="C66" s="15"/>
      <c r="D66" s="27">
        <v>2.8900000000000001E-8</v>
      </c>
      <c r="E66" s="16">
        <f t="shared" si="4"/>
        <v>2.3376299999999999</v>
      </c>
      <c r="F66" s="17">
        <f t="shared" si="5"/>
        <v>3.957342142843796E-19</v>
      </c>
      <c r="G66" s="15">
        <f t="shared" si="3"/>
        <v>2.2828691994414564E-23</v>
      </c>
      <c r="H66" s="30">
        <f t="shared" si="6"/>
        <v>0.72556139288320054</v>
      </c>
      <c r="I66" s="20"/>
    </row>
    <row r="67" spans="2:9" s="2" customFormat="1" x14ac:dyDescent="0.35">
      <c r="B67" s="15"/>
      <c r="C67" s="15"/>
      <c r="D67" s="27">
        <v>3.0000000000000004E-8</v>
      </c>
      <c r="E67" s="16">
        <f t="shared" si="4"/>
        <v>2.3525499999999999</v>
      </c>
      <c r="F67" s="17">
        <f t="shared" si="5"/>
        <v>4.4548893980459711E-19</v>
      </c>
      <c r="G67" s="15">
        <f t="shared" si="3"/>
        <v>2.5698889372272462E-23</v>
      </c>
      <c r="H67" s="30">
        <f t="shared" si="6"/>
        <v>0.68370245222379999</v>
      </c>
      <c r="I67" s="20"/>
    </row>
    <row r="68" spans="2:9" s="2" customFormat="1" x14ac:dyDescent="0.35">
      <c r="B68" s="15"/>
      <c r="C68" s="15"/>
      <c r="D68" s="27">
        <v>3.1100000000000001E-8</v>
      </c>
      <c r="E68" s="16">
        <f t="shared" si="4"/>
        <v>2.36877</v>
      </c>
      <c r="F68" s="17">
        <f t="shared" si="5"/>
        <v>4.9973338167105406E-19</v>
      </c>
      <c r="G68" s="15">
        <f t="shared" si="3"/>
        <v>2.882808470358236E-23</v>
      </c>
      <c r="H68" s="30">
        <f t="shared" si="6"/>
        <v>0.64540707328295532</v>
      </c>
      <c r="I68" s="20"/>
    </row>
    <row r="69" spans="2:9" s="2" customFormat="1" x14ac:dyDescent="0.35">
      <c r="B69" s="15"/>
      <c r="C69" s="15"/>
      <c r="D69" s="27">
        <v>3.2200000000000004E-8</v>
      </c>
      <c r="E69" s="16">
        <f t="shared" si="4"/>
        <v>2.36877</v>
      </c>
      <c r="F69" s="17">
        <f t="shared" si="5"/>
        <v>5.5465739655883855E-19</v>
      </c>
      <c r="G69" s="15">
        <f t="shared" si="3"/>
        <v>3.1996482516334645E-23</v>
      </c>
      <c r="H69" s="30">
        <f t="shared" si="6"/>
        <v>0.61251884232920162</v>
      </c>
      <c r="I69" s="20"/>
    </row>
    <row r="70" spans="2:9" s="2" customFormat="1" x14ac:dyDescent="0.35">
      <c r="B70" s="15"/>
      <c r="C70" s="15"/>
      <c r="D70" s="27">
        <v>3.3400000000000001E-8</v>
      </c>
      <c r="E70" s="16">
        <f t="shared" si="4"/>
        <v>2.3865699999999999</v>
      </c>
      <c r="F70" s="17">
        <f t="shared" si="5"/>
        <v>6.2365998095570693E-19</v>
      </c>
      <c r="G70" s="15">
        <f t="shared" si="3"/>
        <v>3.5977029785575093E-23</v>
      </c>
      <c r="H70" s="30">
        <f t="shared" si="6"/>
        <v>0.57754035928596625</v>
      </c>
      <c r="I70" s="20"/>
    </row>
    <row r="71" spans="2:9" s="2" customFormat="1" x14ac:dyDescent="0.35">
      <c r="B71" s="15"/>
      <c r="C71" s="15"/>
      <c r="D71" s="27">
        <v>3.4600000000000005E-8</v>
      </c>
      <c r="E71" s="16">
        <f t="shared" si="4"/>
        <v>2.3865699999999999</v>
      </c>
      <c r="F71" s="17">
        <f t="shared" si="5"/>
        <v>6.9332486068360418E-19</v>
      </c>
      <c r="G71" s="15">
        <f t="shared" si="3"/>
        <v>3.999578283934378E-23</v>
      </c>
      <c r="H71" s="30">
        <f t="shared" si="6"/>
        <v>0.54767553681589476</v>
      </c>
      <c r="I71" s="20"/>
    </row>
    <row r="72" spans="2:9" s="2" customFormat="1" x14ac:dyDescent="0.35">
      <c r="B72" s="15"/>
      <c r="C72" s="15"/>
      <c r="D72" s="27">
        <v>3.5900000000000004E-8</v>
      </c>
      <c r="E72" s="16">
        <f t="shared" si="4"/>
        <v>2.4062700000000001</v>
      </c>
      <c r="F72" s="17">
        <f t="shared" si="5"/>
        <v>7.8083990848424421E-19</v>
      </c>
      <c r="G72" s="15">
        <f t="shared" si="3"/>
        <v>4.5044257292658536E-23</v>
      </c>
      <c r="H72" s="30">
        <f t="shared" si="6"/>
        <v>0.51599112258489122</v>
      </c>
      <c r="I72" s="20"/>
    </row>
    <row r="73" spans="2:9" s="2" customFormat="1" x14ac:dyDescent="0.35">
      <c r="B73" s="15"/>
      <c r="C73" s="15"/>
      <c r="D73" s="27">
        <v>3.7200000000000002E-8</v>
      </c>
      <c r="E73" s="16">
        <f t="shared" si="4"/>
        <v>2.4062700000000001</v>
      </c>
      <c r="F73" s="17">
        <f t="shared" si="5"/>
        <v>8.687753214506706E-19</v>
      </c>
      <c r="G73" s="15">
        <f t="shared" si="3"/>
        <v>5.0116981321947592E-23</v>
      </c>
      <c r="H73" s="30">
        <f t="shared" si="6"/>
        <v>0.48911544438929866</v>
      </c>
      <c r="I73" s="20"/>
    </row>
    <row r="74" spans="2:9" s="2" customFormat="1" x14ac:dyDescent="0.35">
      <c r="B74" s="15"/>
      <c r="C74" s="15"/>
      <c r="D74" s="27">
        <v>3.8500000000000001E-8</v>
      </c>
      <c r="E74" s="16">
        <f t="shared" si="4"/>
        <v>2.4062700000000001</v>
      </c>
      <c r="F74" s="17">
        <f t="shared" si="5"/>
        <v>9.630766305897106E-19</v>
      </c>
      <c r="G74" s="15">
        <f t="shared" si="3"/>
        <v>5.5556934359362255E-23</v>
      </c>
      <c r="H74" s="30">
        <f t="shared" si="6"/>
        <v>0.46449542603199667</v>
      </c>
      <c r="I74" s="20"/>
    </row>
    <row r="75" spans="2:9" s="2" customFormat="1" x14ac:dyDescent="0.35">
      <c r="B75" s="15"/>
      <c r="C75" s="15"/>
      <c r="D75" s="27">
        <v>4.0000000000000001E-8</v>
      </c>
      <c r="E75" s="16">
        <f t="shared" si="4"/>
        <v>2.4283700000000001</v>
      </c>
      <c r="F75" s="17">
        <f t="shared" si="5"/>
        <v>1.0900066124026257E-18</v>
      </c>
      <c r="G75" s="15">
        <f t="shared" si="3"/>
        <v>6.2879135359605798E-23</v>
      </c>
      <c r="H75" s="30">
        <f t="shared" si="6"/>
        <v>0.43655287051700409</v>
      </c>
      <c r="I75" s="20"/>
    </row>
    <row r="76" spans="2:9" s="2" customFormat="1" x14ac:dyDescent="0.35">
      <c r="B76" s="15"/>
      <c r="C76" s="15"/>
      <c r="D76" s="27">
        <v>4.14E-8</v>
      </c>
      <c r="E76" s="16">
        <f t="shared" si="4"/>
        <v>2.4283700000000001</v>
      </c>
      <c r="F76" s="17">
        <f t="shared" si="5"/>
        <v>1.2085098150389876E-18</v>
      </c>
      <c r="G76" s="15">
        <f t="shared" si="3"/>
        <v>6.9715221337739515E-23</v>
      </c>
      <c r="H76" s="30">
        <f t="shared" si="6"/>
        <v>0.41455171620190523</v>
      </c>
      <c r="I76" s="20"/>
    </row>
    <row r="77" spans="2:9" s="2" customFormat="1" x14ac:dyDescent="0.35">
      <c r="B77" s="15"/>
      <c r="C77" s="15"/>
      <c r="D77" s="27">
        <v>4.29E-8</v>
      </c>
      <c r="E77" s="16">
        <f t="shared" si="4"/>
        <v>2.4535300000000002</v>
      </c>
      <c r="F77" s="17">
        <f t="shared" si="5"/>
        <v>1.3586185774206611E-18</v>
      </c>
      <c r="G77" s="15">
        <f t="shared" si="3"/>
        <v>7.8374535034612449E-23</v>
      </c>
      <c r="H77" s="30">
        <f t="shared" si="6"/>
        <v>0.39093443031377184</v>
      </c>
      <c r="I77" s="20"/>
    </row>
    <row r="78" spans="2:9" s="2" customFormat="1" x14ac:dyDescent="0.35">
      <c r="B78" s="15"/>
      <c r="C78" s="15"/>
      <c r="D78" s="27">
        <v>4.4500000000000001E-8</v>
      </c>
      <c r="E78" s="16">
        <f t="shared" si="4"/>
        <v>2.4535300000000002</v>
      </c>
      <c r="F78" s="17">
        <f t="shared" si="5"/>
        <v>1.5163718205160793E-18</v>
      </c>
      <c r="G78" s="15">
        <f t="shared" si="3"/>
        <v>8.7474835356781126E-23</v>
      </c>
      <c r="H78" s="30">
        <f t="shared" si="6"/>
        <v>0.37000239336566487</v>
      </c>
      <c r="I78" s="20"/>
    </row>
    <row r="79" spans="2:9" s="2" customFormat="1" x14ac:dyDescent="0.35">
      <c r="B79" s="15"/>
      <c r="C79" s="15"/>
      <c r="D79" s="27">
        <v>4.6100000000000003E-8</v>
      </c>
      <c r="E79" s="16">
        <f t="shared" si="4"/>
        <v>2.4535300000000002</v>
      </c>
      <c r="F79" s="17">
        <f t="shared" si="5"/>
        <v>1.6858869477994163E-18</v>
      </c>
      <c r="G79" s="15">
        <f t="shared" si="3"/>
        <v>9.7253642671036723E-23</v>
      </c>
      <c r="H79" s="30">
        <f t="shared" si="6"/>
        <v>0.35087445435120213</v>
      </c>
      <c r="I79" s="20"/>
    </row>
    <row r="80" spans="2:9" s="2" customFormat="1" x14ac:dyDescent="0.35">
      <c r="B80" s="15"/>
      <c r="C80" s="15"/>
      <c r="D80" s="27">
        <v>4.7799999999999998E-8</v>
      </c>
      <c r="E80" s="16">
        <f t="shared" si="4"/>
        <v>2.4827699999999999</v>
      </c>
      <c r="F80" s="17">
        <f t="shared" si="5"/>
        <v>1.9017546134038978E-18</v>
      </c>
      <c r="G80" s="15">
        <f t="shared" si="3"/>
        <v>1.0970638562769368E-22</v>
      </c>
      <c r="H80" s="30">
        <f t="shared" si="6"/>
        <v>0.33032712957621335</v>
      </c>
      <c r="I80" s="20"/>
    </row>
    <row r="81" spans="2:9" s="2" customFormat="1" x14ac:dyDescent="0.35">
      <c r="B81" s="15"/>
      <c r="C81" s="15"/>
      <c r="D81" s="27">
        <v>4.9600000000000007E-8</v>
      </c>
      <c r="E81" s="16">
        <f t="shared" si="4"/>
        <v>2.4827699999999999</v>
      </c>
      <c r="F81" s="17">
        <f t="shared" si="5"/>
        <v>2.1247890427867878E-18</v>
      </c>
      <c r="G81" s="15">
        <f t="shared" si="3"/>
        <v>1.2257255718614561E-22</v>
      </c>
      <c r="H81" s="30">
        <f t="shared" si="6"/>
        <v>0.31248194334181356</v>
      </c>
      <c r="I81" s="20"/>
    </row>
    <row r="82" spans="2:9" s="2" customFormat="1" x14ac:dyDescent="0.35">
      <c r="B82" s="15"/>
      <c r="C82" s="15"/>
      <c r="D82" s="27">
        <v>5.1400000000000004E-8</v>
      </c>
      <c r="E82" s="16">
        <f t="shared" si="4"/>
        <v>2.4827699999999999</v>
      </c>
      <c r="F82" s="17">
        <f t="shared" si="5"/>
        <v>2.3646133959924256E-18</v>
      </c>
      <c r="G82" s="15">
        <f t="shared" si="3"/>
        <v>1.364072879081066E-22</v>
      </c>
      <c r="H82" s="30">
        <f t="shared" si="6"/>
        <v>0.29618800788890898</v>
      </c>
      <c r="I82" s="20"/>
    </row>
    <row r="83" spans="2:9" s="2" customFormat="1" x14ac:dyDescent="0.35">
      <c r="B83" s="15"/>
      <c r="C83" s="15"/>
      <c r="D83" s="27">
        <v>5.3300000000000001E-8</v>
      </c>
      <c r="E83" s="16">
        <f t="shared" si="4"/>
        <v>2.4827699999999999</v>
      </c>
      <c r="F83" s="17">
        <f t="shared" si="5"/>
        <v>2.6366495881803403E-18</v>
      </c>
      <c r="G83" s="15">
        <f t="shared" si="3"/>
        <v>1.5210022073682711E-22</v>
      </c>
      <c r="H83" s="30">
        <f t="shared" si="6"/>
        <v>0.2804705637899696</v>
      </c>
      <c r="I83" s="20"/>
    </row>
    <row r="84" spans="2:9" s="2" customFormat="1" x14ac:dyDescent="0.35">
      <c r="B84" s="21"/>
      <c r="C84" s="21"/>
      <c r="D84" s="27">
        <v>5.5200000000000005E-8</v>
      </c>
      <c r="E84" s="16">
        <f t="shared" si="4"/>
        <v>2.5177</v>
      </c>
      <c r="F84" s="17">
        <f t="shared" si="5"/>
        <v>2.9699935946168772E-18</v>
      </c>
      <c r="G84" s="15">
        <f t="shared" si="3"/>
        <v>1.7132981316639483E-22</v>
      </c>
      <c r="H84" s="30">
        <f t="shared" si="6"/>
        <v>0.26424122695429819</v>
      </c>
      <c r="I84" s="20"/>
    </row>
    <row r="85" spans="2:9" s="2" customFormat="1" x14ac:dyDescent="0.35">
      <c r="D85" s="27">
        <v>5.7300000000000004E-8</v>
      </c>
      <c r="E85" s="16">
        <f t="shared" si="4"/>
        <v>2.5177</v>
      </c>
      <c r="F85" s="17">
        <f t="shared" si="5"/>
        <v>3.3220192551632829E-18</v>
      </c>
      <c r="G85" s="15">
        <f t="shared" si="3"/>
        <v>1.9163709287248886E-22</v>
      </c>
      <c r="H85" s="30">
        <f t="shared" si="6"/>
        <v>0.24983083298397712</v>
      </c>
      <c r="I85" s="20"/>
    </row>
    <row r="86" spans="2:9" s="2" customFormat="1" x14ac:dyDescent="0.35">
      <c r="D86" s="27">
        <v>5.9400000000000003E-8</v>
      </c>
      <c r="E86" s="16">
        <f t="shared" si="4"/>
        <v>2.5177</v>
      </c>
      <c r="F86" s="17">
        <f t="shared" si="5"/>
        <v>3.7008170343746931E-18</v>
      </c>
      <c r="G86" s="15">
        <f t="shared" si="3"/>
        <v>2.1348877391913033E-22</v>
      </c>
      <c r="H86" s="30">
        <f t="shared" si="6"/>
        <v>0.2366844970222548</v>
      </c>
      <c r="I86" s="20"/>
    </row>
    <row r="87" spans="2:9" s="2" customFormat="1" x14ac:dyDescent="0.35">
      <c r="D87" s="27">
        <v>6.1500000000000001E-8</v>
      </c>
      <c r="E87" s="16">
        <f t="shared" si="4"/>
        <v>2.5177</v>
      </c>
      <c r="F87" s="17">
        <f t="shared" si="5"/>
        <v>4.1073681093749556E-18</v>
      </c>
      <c r="G87" s="15">
        <f t="shared" si="3"/>
        <v>2.3694145740256966E-22</v>
      </c>
      <c r="H87" s="30">
        <f t="shared" si="6"/>
        <v>0.22465222717620303</v>
      </c>
      <c r="I87" s="20"/>
    </row>
    <row r="88" spans="2:9" s="2" customFormat="1" x14ac:dyDescent="0.35">
      <c r="D88" s="27">
        <v>6.3800000000000002E-8</v>
      </c>
      <c r="E88" s="16">
        <f t="shared" si="4"/>
        <v>2.5177</v>
      </c>
      <c r="F88" s="17">
        <f t="shared" si="5"/>
        <v>4.5856437865856003E-18</v>
      </c>
      <c r="G88" s="15">
        <f t="shared" si="3"/>
        <v>2.6453171300684188E-22</v>
      </c>
      <c r="H88" s="30">
        <f t="shared" si="6"/>
        <v>0.21260147034891652</v>
      </c>
      <c r="I88" s="20"/>
    </row>
    <row r="89" spans="2:9" s="2" customFormat="1" x14ac:dyDescent="0.35">
      <c r="D89" s="27">
        <v>6.6100000000000003E-8</v>
      </c>
      <c r="E89" s="16">
        <f t="shared" si="4"/>
        <v>2.5611600000000001</v>
      </c>
      <c r="F89" s="17">
        <f t="shared" si="5"/>
        <v>5.1877063929333301E-18</v>
      </c>
      <c r="G89" s="15">
        <f t="shared" si="3"/>
        <v>2.9926285655105392E-22</v>
      </c>
      <c r="H89" s="30">
        <f t="shared" si="6"/>
        <v>0.19987161987891078</v>
      </c>
      <c r="I89" s="20"/>
    </row>
    <row r="90" spans="2:9" s="2" customFormat="1" x14ac:dyDescent="0.35">
      <c r="D90" s="27">
        <v>6.8499999999999998E-8</v>
      </c>
      <c r="E90" s="16">
        <f t="shared" si="4"/>
        <v>2.5611600000000001</v>
      </c>
      <c r="F90" s="17">
        <f t="shared" si="5"/>
        <v>5.7735472515378371E-18</v>
      </c>
      <c r="G90" s="15">
        <f t="shared" si="3"/>
        <v>3.330582172655939E-22</v>
      </c>
      <c r="H90" s="30">
        <f t="shared" si="6"/>
        <v>0.18945011397426548</v>
      </c>
      <c r="I90" s="20"/>
    </row>
    <row r="91" spans="2:9" s="2" customFormat="1" x14ac:dyDescent="0.35">
      <c r="D91" s="27">
        <v>7.1E-8</v>
      </c>
      <c r="E91" s="16">
        <f t="shared" ref="E91:E122" si="7">LOOKUP(D91*1000000000,$F$6:$F$21,$G$6:$G$21)</f>
        <v>2.5611600000000001</v>
      </c>
      <c r="F91" s="17">
        <f t="shared" ref="F91:F122" si="8">PI()*E91*$D$7*(D91)^3/(6*$D$8)</f>
        <v>6.429038938940423E-18</v>
      </c>
      <c r="G91" s="15">
        <f t="shared" si="3"/>
        <v>3.7087152047889497E-22</v>
      </c>
      <c r="H91" s="30">
        <f t="shared" ref="H91:H122" si="9">(EXP((4*$D$6^3/(27*G91))^0.5)-1)*100</f>
        <v>0.1795236555961921</v>
      </c>
      <c r="I91" s="20"/>
    </row>
    <row r="92" spans="2:9" s="2" customFormat="1" x14ac:dyDescent="0.35">
      <c r="D92" s="27">
        <v>7.3700000000000005E-8</v>
      </c>
      <c r="E92" s="16">
        <f t="shared" si="7"/>
        <v>2.5611600000000001</v>
      </c>
      <c r="F92" s="17">
        <f t="shared" si="8"/>
        <v>7.1907381390917543E-18</v>
      </c>
      <c r="G92" s="15">
        <f t="shared" ref="G92:G155" si="10">6*F92*$D$18/(PI()*$D$17)*($I$6/0.6)</f>
        <v>4.1481160906610775E-22</v>
      </c>
      <c r="H92" s="30">
        <f t="shared" si="9"/>
        <v>0.1697410023733692</v>
      </c>
      <c r="I92" s="20"/>
    </row>
    <row r="93" spans="2:9" s="2" customFormat="1" x14ac:dyDescent="0.35">
      <c r="D93" s="27">
        <v>7.6400000000000009E-8</v>
      </c>
      <c r="E93" s="16">
        <f t="shared" si="7"/>
        <v>2.5611600000000001</v>
      </c>
      <c r="F93" s="17">
        <f t="shared" si="8"/>
        <v>8.0103425006576509E-18</v>
      </c>
      <c r="G93" s="15">
        <f t="shared" si="10"/>
        <v>4.6209206865765829E-22</v>
      </c>
      <c r="H93" s="30">
        <f t="shared" si="9"/>
        <v>0.16081575801600856</v>
      </c>
      <c r="I93" s="20"/>
    </row>
    <row r="94" spans="2:9" s="2" customFormat="1" x14ac:dyDescent="0.35">
      <c r="D94" s="27">
        <v>7.91E-8</v>
      </c>
      <c r="E94" s="16">
        <f t="shared" si="7"/>
        <v>2.5611600000000001</v>
      </c>
      <c r="F94" s="17">
        <f t="shared" si="8"/>
        <v>8.8899733796193724E-18</v>
      </c>
      <c r="G94" s="15">
        <f t="shared" si="10"/>
        <v>5.128352737679523E-22</v>
      </c>
      <c r="H94" s="30">
        <f t="shared" si="9"/>
        <v>0.15264627054820679</v>
      </c>
      <c r="I94" s="20"/>
    </row>
    <row r="95" spans="2:9" s="2" customFormat="1" x14ac:dyDescent="0.35">
      <c r="D95" s="27">
        <v>8.2000000000000006E-8</v>
      </c>
      <c r="E95" s="16">
        <f t="shared" si="7"/>
        <v>2.5611600000000001</v>
      </c>
      <c r="F95" s="17">
        <f t="shared" si="8"/>
        <v>9.9040441385866963E-18</v>
      </c>
      <c r="G95" s="15">
        <f t="shared" si="10"/>
        <v>5.71333902851288E-22</v>
      </c>
      <c r="H95" s="30">
        <f t="shared" si="9"/>
        <v>0.1446147949744736</v>
      </c>
      <c r="I95" s="20"/>
    </row>
    <row r="96" spans="2:9" s="2" customFormat="1" x14ac:dyDescent="0.35">
      <c r="D96" s="27">
        <v>8.5100000000000001E-8</v>
      </c>
      <c r="E96" s="16">
        <f t="shared" si="7"/>
        <v>2.6189399999999998</v>
      </c>
      <c r="F96" s="17">
        <f t="shared" si="8"/>
        <v>1.1320054784849421E-17</v>
      </c>
      <c r="G96" s="15">
        <f t="shared" si="10"/>
        <v>6.5301921015482589E-22</v>
      </c>
      <c r="H96" s="30">
        <f t="shared" si="9"/>
        <v>0.13526158084431472</v>
      </c>
      <c r="I96" s="20"/>
    </row>
    <row r="97" spans="4:9" s="2" customFormat="1" x14ac:dyDescent="0.35">
      <c r="D97" s="27">
        <v>8.8200000000000009E-8</v>
      </c>
      <c r="E97" s="16">
        <f t="shared" si="7"/>
        <v>2.6189399999999998</v>
      </c>
      <c r="F97" s="17">
        <f t="shared" si="8"/>
        <v>1.2602758199387518E-17</v>
      </c>
      <c r="G97" s="15">
        <f t="shared" si="10"/>
        <v>7.2701443248763972E-22</v>
      </c>
      <c r="H97" s="30">
        <f t="shared" si="9"/>
        <v>0.12818894700761252</v>
      </c>
      <c r="I97" s="20"/>
    </row>
    <row r="98" spans="4:9" s="2" customFormat="1" x14ac:dyDescent="0.35">
      <c r="D98" s="27">
        <v>9.1400000000000011E-8</v>
      </c>
      <c r="E98" s="16">
        <f t="shared" si="7"/>
        <v>2.6189399999999998</v>
      </c>
      <c r="F98" s="17">
        <f t="shared" si="8"/>
        <v>1.4024856800542897E-17</v>
      </c>
      <c r="G98" s="15">
        <f t="shared" si="10"/>
        <v>8.0905093522008837E-22</v>
      </c>
      <c r="H98" s="30">
        <f t="shared" si="9"/>
        <v>0.12151214315931913</v>
      </c>
      <c r="I98" s="20"/>
    </row>
    <row r="99" spans="4:9" s="2" customFormat="1" x14ac:dyDescent="0.35">
      <c r="D99" s="27">
        <v>9.4700000000000008E-8</v>
      </c>
      <c r="E99" s="16">
        <f t="shared" si="7"/>
        <v>2.6189399999999998</v>
      </c>
      <c r="F99" s="17">
        <f t="shared" si="8"/>
        <v>1.5599467924226583E-17</v>
      </c>
      <c r="G99" s="15">
        <f t="shared" si="10"/>
        <v>8.9988541719318976E-22</v>
      </c>
      <c r="H99" s="30">
        <f t="shared" si="9"/>
        <v>0.11521269624930053</v>
      </c>
      <c r="I99" s="20"/>
    </row>
    <row r="100" spans="4:9" s="2" customFormat="1" x14ac:dyDescent="0.35">
      <c r="D100" s="27">
        <v>9.8200000000000006E-8</v>
      </c>
      <c r="E100" s="16">
        <f t="shared" si="7"/>
        <v>2.6189399999999998</v>
      </c>
      <c r="F100" s="17">
        <f t="shared" si="8"/>
        <v>1.7393793579495935E-17</v>
      </c>
      <c r="G100" s="15">
        <f t="shared" si="10"/>
        <v>1.0033945560122667E-21</v>
      </c>
      <c r="H100" s="30">
        <f t="shared" si="9"/>
        <v>0.10910504351993033</v>
      </c>
      <c r="I100" s="20"/>
    </row>
    <row r="101" spans="4:9" s="2" customFormat="1" x14ac:dyDescent="0.35">
      <c r="D101" s="27">
        <v>1.02E-7</v>
      </c>
      <c r="E101" s="16">
        <f t="shared" si="7"/>
        <v>2.6189399999999998</v>
      </c>
      <c r="F101" s="17">
        <f t="shared" si="8"/>
        <v>1.9492177778530438E-17</v>
      </c>
      <c r="G101" s="15">
        <f t="shared" si="10"/>
        <v>1.1244438988201162E-21</v>
      </c>
      <c r="H101" s="30">
        <f t="shared" si="9"/>
        <v>0.10306202947891752</v>
      </c>
      <c r="I101" s="20"/>
    </row>
    <row r="102" spans="4:9" s="2" customFormat="1" x14ac:dyDescent="0.35">
      <c r="D102" s="27">
        <v>1.0600000000000001E-7</v>
      </c>
      <c r="E102" s="16">
        <f t="shared" si="7"/>
        <v>2.6189399999999998</v>
      </c>
      <c r="F102" s="17">
        <f t="shared" si="8"/>
        <v>2.1876480020009478E-17</v>
      </c>
      <c r="G102" s="15">
        <f t="shared" si="10"/>
        <v>1.2619869757833906E-21</v>
      </c>
      <c r="H102" s="30">
        <f t="shared" si="9"/>
        <v>9.7280906064756145E-2</v>
      </c>
      <c r="I102" s="20"/>
    </row>
    <row r="103" spans="4:9" s="2" customFormat="1" x14ac:dyDescent="0.35">
      <c r="D103" s="27">
        <v>1.0900000000000001E-7</v>
      </c>
      <c r="E103" s="16">
        <f t="shared" si="7"/>
        <v>2.6189399999999998</v>
      </c>
      <c r="F103" s="17">
        <f t="shared" si="8"/>
        <v>2.3786981907743347E-17</v>
      </c>
      <c r="G103" s="15">
        <f t="shared" si="10"/>
        <v>1.3721979648147362E-21</v>
      </c>
      <c r="H103" s="30">
        <f t="shared" si="9"/>
        <v>9.3290624432618152E-2</v>
      </c>
      <c r="I103" s="20"/>
    </row>
    <row r="104" spans="4:9" s="2" customFormat="1" x14ac:dyDescent="0.35">
      <c r="D104" s="27">
        <v>1.1300000000000001E-7</v>
      </c>
      <c r="E104" s="16">
        <f t="shared" si="7"/>
        <v>2.6189399999999998</v>
      </c>
      <c r="F104" s="17">
        <f t="shared" si="8"/>
        <v>2.6503008684544633E-17</v>
      </c>
      <c r="G104" s="15">
        <f t="shared" si="10"/>
        <v>1.5288772118904585E-21</v>
      </c>
      <c r="H104" s="30">
        <f t="shared" si="9"/>
        <v>8.8379069432376056E-2</v>
      </c>
      <c r="I104" s="20"/>
    </row>
    <row r="105" spans="4:9" s="2" customFormat="1" x14ac:dyDescent="0.35">
      <c r="D105" s="27">
        <v>1.1800000000000001E-7</v>
      </c>
      <c r="E105" s="16">
        <f t="shared" si="7"/>
        <v>2.6189399999999998</v>
      </c>
      <c r="F105" s="17">
        <f t="shared" si="8"/>
        <v>3.0179071246932211E-17</v>
      </c>
      <c r="G105" s="15">
        <f t="shared" si="10"/>
        <v>1.740937976312103E-21</v>
      </c>
      <c r="H105" s="30">
        <f t="shared" si="9"/>
        <v>8.2819387559895929E-2</v>
      </c>
      <c r="I105" s="20"/>
    </row>
    <row r="106" spans="4:9" s="2" customFormat="1" x14ac:dyDescent="0.35">
      <c r="D106" s="27">
        <v>1.2200000000000001E-7</v>
      </c>
      <c r="E106" s="16">
        <f t="shared" si="7"/>
        <v>2.6189399999999998</v>
      </c>
      <c r="F106" s="17">
        <f t="shared" si="8"/>
        <v>3.3353340753922846E-17</v>
      </c>
      <c r="G106" s="15">
        <f t="shared" si="10"/>
        <v>1.9240518397757193E-21</v>
      </c>
      <c r="H106" s="30">
        <f t="shared" si="9"/>
        <v>7.8778282881297734E-2</v>
      </c>
      <c r="I106" s="20"/>
    </row>
    <row r="107" spans="4:9" s="2" customFormat="1" x14ac:dyDescent="0.35">
      <c r="D107" s="27">
        <v>1.2600000000000002E-7</v>
      </c>
      <c r="E107" s="16">
        <f t="shared" si="7"/>
        <v>2.6189399999999998</v>
      </c>
      <c r="F107" s="17">
        <f t="shared" si="8"/>
        <v>3.674273527518227E-17</v>
      </c>
      <c r="G107" s="15">
        <f t="shared" si="10"/>
        <v>2.1195756049202326E-21</v>
      </c>
      <c r="H107" s="30">
        <f t="shared" si="9"/>
        <v>7.5055471898921589E-2</v>
      </c>
      <c r="I107" s="20"/>
    </row>
    <row r="108" spans="4:9" s="2" customFormat="1" x14ac:dyDescent="0.35">
      <c r="D108" s="27">
        <v>1.31E-7</v>
      </c>
      <c r="E108" s="16">
        <f t="shared" si="7"/>
        <v>2.6189399999999998</v>
      </c>
      <c r="F108" s="17">
        <f t="shared" si="8"/>
        <v>4.1292743208036763E-17</v>
      </c>
      <c r="G108" s="15">
        <f t="shared" si="10"/>
        <v>2.3820515949205196E-21</v>
      </c>
      <c r="H108" s="30">
        <f t="shared" si="9"/>
        <v>7.0798163951923954E-2</v>
      </c>
      <c r="I108" s="20"/>
    </row>
    <row r="109" spans="4:9" s="2" customFormat="1" x14ac:dyDescent="0.35">
      <c r="D109" s="27">
        <v>1.36E-7</v>
      </c>
      <c r="E109" s="16">
        <f t="shared" si="7"/>
        <v>2.70661</v>
      </c>
      <c r="F109" s="17">
        <f t="shared" si="8"/>
        <v>4.7750366221356308E-17</v>
      </c>
      <c r="G109" s="15">
        <f t="shared" si="10"/>
        <v>2.7545720429027548E-21</v>
      </c>
      <c r="H109" s="30">
        <f t="shared" si="9"/>
        <v>6.5835439488326486E-2</v>
      </c>
      <c r="I109" s="20"/>
    </row>
    <row r="110" spans="4:9" s="2" customFormat="1" x14ac:dyDescent="0.35">
      <c r="D110" s="27">
        <v>1.4100000000000001E-7</v>
      </c>
      <c r="E110" s="16">
        <f t="shared" si="7"/>
        <v>2.70661</v>
      </c>
      <c r="F110" s="17">
        <f t="shared" si="8"/>
        <v>5.3212948009981762E-17</v>
      </c>
      <c r="G110" s="15">
        <f t="shared" si="10"/>
        <v>3.0696916172168811E-21</v>
      </c>
      <c r="H110" s="30">
        <f t="shared" si="9"/>
        <v>6.2363703472279042E-2</v>
      </c>
      <c r="I110" s="20"/>
    </row>
    <row r="111" spans="4:9" s="2" customFormat="1" x14ac:dyDescent="0.35">
      <c r="D111" s="27">
        <v>1.4600000000000001E-7</v>
      </c>
      <c r="E111" s="16">
        <f t="shared" si="7"/>
        <v>2.70661</v>
      </c>
      <c r="F111" s="17">
        <f t="shared" si="8"/>
        <v>5.9077015750093406E-17</v>
      </c>
      <c r="G111" s="15">
        <f t="shared" si="10"/>
        <v>3.4079716835878701E-21</v>
      </c>
      <c r="H111" s="30">
        <f t="shared" si="9"/>
        <v>5.91867356737108E-2</v>
      </c>
      <c r="I111" s="20"/>
    </row>
    <row r="112" spans="4:9" s="2" customFormat="1" x14ac:dyDescent="0.35">
      <c r="D112" s="27">
        <v>1.5100000000000002E-7</v>
      </c>
      <c r="E112" s="16">
        <f t="shared" si="7"/>
        <v>2.70661</v>
      </c>
      <c r="F112" s="17">
        <f t="shared" si="8"/>
        <v>6.5356806532169505E-17</v>
      </c>
      <c r="G112" s="15">
        <f t="shared" si="10"/>
        <v>3.7702335360602955E-21</v>
      </c>
      <c r="H112" s="30">
        <f t="shared" si="9"/>
        <v>5.6270648666845169E-2</v>
      </c>
      <c r="I112" s="20"/>
    </row>
    <row r="113" spans="4:9" s="2" customFormat="1" x14ac:dyDescent="0.35">
      <c r="D113" s="27">
        <v>1.5700000000000002E-7</v>
      </c>
      <c r="E113" s="16">
        <f t="shared" si="7"/>
        <v>2.70661</v>
      </c>
      <c r="F113" s="17">
        <f t="shared" si="8"/>
        <v>7.3461355709447219E-17</v>
      </c>
      <c r="G113" s="15">
        <f t="shared" si="10"/>
        <v>4.2377600986958515E-21</v>
      </c>
      <c r="H113" s="30">
        <f t="shared" si="9"/>
        <v>5.3075113068112856E-2</v>
      </c>
      <c r="I113" s="20"/>
    </row>
    <row r="114" spans="4:9" s="2" customFormat="1" x14ac:dyDescent="0.35">
      <c r="D114" s="27">
        <v>1.6300000000000002E-7</v>
      </c>
      <c r="E114" s="16">
        <f t="shared" si="7"/>
        <v>2.70661</v>
      </c>
      <c r="F114" s="17">
        <f t="shared" si="8"/>
        <v>8.2209649169788791E-17</v>
      </c>
      <c r="G114" s="15">
        <f t="shared" si="10"/>
        <v>4.7424222928506719E-21</v>
      </c>
      <c r="H114" s="30">
        <f t="shared" si="9"/>
        <v>5.0170992969067463E-2</v>
      </c>
      <c r="I114" s="20"/>
    </row>
    <row r="115" spans="4:9" s="2" customFormat="1" x14ac:dyDescent="0.35">
      <c r="D115" s="27">
        <v>1.6800000000000002E-7</v>
      </c>
      <c r="E115" s="16">
        <f t="shared" si="7"/>
        <v>2.70661</v>
      </c>
      <c r="F115" s="17">
        <f t="shared" si="8"/>
        <v>9.0009391731321195E-17</v>
      </c>
      <c r="G115" s="15">
        <f t="shared" si="10"/>
        <v>5.1923654975213578E-21</v>
      </c>
      <c r="H115" s="30">
        <f t="shared" si="9"/>
        <v>4.7947432245742938E-2</v>
      </c>
      <c r="I115" s="20"/>
    </row>
    <row r="116" spans="4:9" s="2" customFormat="1" x14ac:dyDescent="0.35">
      <c r="D116" s="27">
        <v>1.7500000000000002E-7</v>
      </c>
      <c r="E116" s="16">
        <f t="shared" si="7"/>
        <v>2.70661</v>
      </c>
      <c r="F116" s="17">
        <f t="shared" si="8"/>
        <v>1.0173587570904899E-16</v>
      </c>
      <c r="G116" s="15">
        <f t="shared" si="10"/>
        <v>5.8688303601541667E-21</v>
      </c>
      <c r="H116" s="30">
        <f t="shared" si="9"/>
        <v>4.5098907413398948E-2</v>
      </c>
      <c r="I116" s="20"/>
    </row>
    <row r="117" spans="4:9" s="2" customFormat="1" x14ac:dyDescent="0.35">
      <c r="D117" s="27">
        <v>1.8100000000000002E-7</v>
      </c>
      <c r="E117" s="16">
        <f t="shared" si="7"/>
        <v>2.70661</v>
      </c>
      <c r="F117" s="17">
        <f t="shared" si="8"/>
        <v>1.1256301217266042E-16</v>
      </c>
      <c r="G117" s="15">
        <f t="shared" si="10"/>
        <v>6.4934146255208722E-21</v>
      </c>
      <c r="H117" s="30">
        <f t="shared" si="9"/>
        <v>4.2874631771594451E-2</v>
      </c>
      <c r="I117" s="20"/>
    </row>
    <row r="118" spans="4:9" s="2" customFormat="1" x14ac:dyDescent="0.35">
      <c r="D118" s="27">
        <v>1.8800000000000002E-7</v>
      </c>
      <c r="E118" s="16">
        <f t="shared" si="7"/>
        <v>2.70661</v>
      </c>
      <c r="F118" s="17">
        <f t="shared" si="8"/>
        <v>1.2613439528291973E-16</v>
      </c>
      <c r="G118" s="15">
        <f t="shared" si="10"/>
        <v>7.2763060556251976E-21</v>
      </c>
      <c r="H118" s="30">
        <f t="shared" si="9"/>
        <v>4.0501988050989368E-2</v>
      </c>
      <c r="I118" s="20"/>
    </row>
    <row r="119" spans="4:9" s="2" customFormat="1" x14ac:dyDescent="0.35">
      <c r="D119" s="27">
        <v>1.9500000000000001E-7</v>
      </c>
      <c r="E119" s="16">
        <f t="shared" si="7"/>
        <v>2.70661</v>
      </c>
      <c r="F119" s="17">
        <f t="shared" si="8"/>
        <v>1.40754995013063E-16</v>
      </c>
      <c r="G119" s="15">
        <f t="shared" si="10"/>
        <v>8.1197235716381313E-21</v>
      </c>
      <c r="H119" s="30">
        <f t="shared" si="9"/>
        <v>3.8340388191326902E-2</v>
      </c>
      <c r="I119" s="20"/>
    </row>
    <row r="120" spans="4:9" s="2" customFormat="1" x14ac:dyDescent="0.35">
      <c r="D120" s="27">
        <v>2.0200000000000001E-7</v>
      </c>
      <c r="E120" s="16">
        <f t="shared" si="7"/>
        <v>2.70661</v>
      </c>
      <c r="F120" s="17">
        <f t="shared" si="8"/>
        <v>1.5646387793936251E-16</v>
      </c>
      <c r="G120" s="15">
        <f t="shared" si="10"/>
        <v>9.0259208044179731E-21</v>
      </c>
      <c r="H120" s="30">
        <f t="shared" si="9"/>
        <v>3.6364454677451086E-2</v>
      </c>
      <c r="I120" s="20"/>
    </row>
    <row r="121" spans="4:9" s="2" customFormat="1" x14ac:dyDescent="0.35">
      <c r="D121" s="27">
        <v>2.0900000000000001E-7</v>
      </c>
      <c r="E121" s="16">
        <f t="shared" si="7"/>
        <v>2.70661</v>
      </c>
      <c r="F121" s="17">
        <f t="shared" si="8"/>
        <v>1.7330011063809049E-16</v>
      </c>
      <c r="G121" s="15">
        <f t="shared" si="10"/>
        <v>9.9971513848230162E-21</v>
      </c>
      <c r="H121" s="30">
        <f t="shared" si="9"/>
        <v>3.4552603062065756E-2</v>
      </c>
      <c r="I121" s="20"/>
    </row>
    <row r="122" spans="4:9" s="2" customFormat="1" x14ac:dyDescent="0.35">
      <c r="D122" s="27">
        <v>2.1700000000000002E-7</v>
      </c>
      <c r="E122" s="16">
        <f t="shared" si="7"/>
        <v>2.70661</v>
      </c>
      <c r="F122" s="17">
        <f t="shared" si="8"/>
        <v>1.9397206228788982E-16</v>
      </c>
      <c r="G122" s="15">
        <f t="shared" si="10"/>
        <v>1.1189652816598576E-20</v>
      </c>
      <c r="H122" s="30">
        <f t="shared" si="9"/>
        <v>3.2659271211477048E-2</v>
      </c>
      <c r="I122" s="20"/>
    </row>
    <row r="123" spans="4:9" s="2" customFormat="1" x14ac:dyDescent="0.35">
      <c r="D123" s="27">
        <v>2.2500000000000002E-7</v>
      </c>
      <c r="E123" s="16">
        <f t="shared" ref="E123:E129" si="11">LOOKUP(D123*1000000000,$F$6:$F$21,$G$6:$G$21)</f>
        <v>2.70661</v>
      </c>
      <c r="F123" s="17">
        <f t="shared" ref="F123:F129" si="12">PI()*E123*$D$7*(D123)^3/(6*$D$8)</f>
        <v>2.1622581163818283E-16</v>
      </c>
      <c r="G123" s="15">
        <f t="shared" si="10"/>
        <v>1.2473403301902E-20</v>
      </c>
      <c r="H123" s="30">
        <f t="shared" ref="H123:H129" si="13">(EXP((4*$D$6^3/(27*G123))^0.5)-1)*100</f>
        <v>3.0932752363121985E-2</v>
      </c>
      <c r="I123" s="20"/>
    </row>
    <row r="124" spans="4:9" s="2" customFormat="1" x14ac:dyDescent="0.35">
      <c r="D124" s="27">
        <v>2.3300000000000001E-7</v>
      </c>
      <c r="E124" s="16">
        <f t="shared" si="11"/>
        <v>2.70661</v>
      </c>
      <c r="F124" s="17">
        <f t="shared" si="12"/>
        <v>2.4011967381156843E-16</v>
      </c>
      <c r="G124" s="15">
        <f t="shared" si="10"/>
        <v>1.3851766861139855E-20</v>
      </c>
      <c r="H124" s="30">
        <f t="shared" si="13"/>
        <v>2.935317144898697E-2</v>
      </c>
      <c r="I124" s="20"/>
    </row>
    <row r="125" spans="4:9" s="2" customFormat="1" x14ac:dyDescent="0.35">
      <c r="D125" s="27">
        <v>2.41E-7</v>
      </c>
      <c r="E125" s="16">
        <f t="shared" si="11"/>
        <v>2.70661</v>
      </c>
      <c r="F125" s="17">
        <f t="shared" si="12"/>
        <v>2.6571196393064542E-16</v>
      </c>
      <c r="G125" s="15">
        <f t="shared" si="10"/>
        <v>1.5328107514718693E-20</v>
      </c>
      <c r="H125" s="30">
        <f t="shared" si="13"/>
        <v>2.7903597707190642E-2</v>
      </c>
      <c r="I125" s="20"/>
    </row>
    <row r="126" spans="4:9" s="2" customFormat="1" x14ac:dyDescent="0.35">
      <c r="D126" s="27">
        <v>2.5000000000000004E-7</v>
      </c>
      <c r="E126" s="16">
        <f t="shared" si="11"/>
        <v>2.8</v>
      </c>
      <c r="F126" s="17">
        <f t="shared" si="12"/>
        <v>3.0684027050948066E-16</v>
      </c>
      <c r="G126" s="15">
        <f t="shared" si="10"/>
        <v>1.7700673265289283E-20</v>
      </c>
      <c r="H126" s="30">
        <f t="shared" si="13"/>
        <v>2.5966019070744473E-2</v>
      </c>
      <c r="I126" s="20"/>
    </row>
    <row r="127" spans="4:9" s="2" customFormat="1" x14ac:dyDescent="0.35">
      <c r="D127" s="27">
        <v>2.5900000000000003E-7</v>
      </c>
      <c r="E127" s="16">
        <f t="shared" si="11"/>
        <v>2.8</v>
      </c>
      <c r="F127" s="17">
        <f t="shared" si="12"/>
        <v>3.4118633063590625E-16</v>
      </c>
      <c r="G127" s="15">
        <f t="shared" si="10"/>
        <v>1.9681992038207832E-20</v>
      </c>
      <c r="H127" s="30">
        <f t="shared" si="13"/>
        <v>2.4624239446202623E-2</v>
      </c>
      <c r="I127" s="20"/>
    </row>
    <row r="128" spans="4:9" s="2" customFormat="1" x14ac:dyDescent="0.35">
      <c r="D128" s="27">
        <v>2.6900000000000004E-7</v>
      </c>
      <c r="E128" s="16">
        <f t="shared" si="11"/>
        <v>2.8</v>
      </c>
      <c r="F128" s="17">
        <f t="shared" si="12"/>
        <v>3.8225147590761763E-16</v>
      </c>
      <c r="G128" s="15">
        <f t="shared" si="10"/>
        <v>2.2050914206863471E-20</v>
      </c>
      <c r="H128" s="30">
        <f t="shared" si="13"/>
        <v>2.3263823711228149E-2</v>
      </c>
      <c r="I128" s="20"/>
    </row>
    <row r="129" spans="4:9" s="2" customFormat="1" x14ac:dyDescent="0.35">
      <c r="D129" s="29">
        <f>D128+(D128-D127)</f>
        <v>2.7900000000000005E-7</v>
      </c>
      <c r="E129" s="16">
        <f t="shared" si="11"/>
        <v>2.8</v>
      </c>
      <c r="F129" s="17">
        <f t="shared" si="12"/>
        <v>4.2648615843758392E-16</v>
      </c>
      <c r="G129" s="15">
        <f t="shared" si="10"/>
        <v>2.4602677250080253E-20</v>
      </c>
      <c r="H129" s="30">
        <f t="shared" si="13"/>
        <v>2.2024219262140043E-2</v>
      </c>
      <c r="I129" s="22"/>
    </row>
    <row r="130" spans="4:9" s="2" customFormat="1" x14ac:dyDescent="0.35">
      <c r="D130" s="29">
        <f t="shared" ref="D130:D193" si="14">D129+(D129-D128)</f>
        <v>2.8900000000000006E-7</v>
      </c>
      <c r="E130" s="16">
        <f t="shared" ref="E130:E193" si="15">LOOKUP(D130*1000000000,$F$6:$F$21,$G$6:$G$21)</f>
        <v>2.8</v>
      </c>
      <c r="F130" s="17">
        <f t="shared" ref="F130:F193" si="16">PI()*E130*$D$7*(D130)^3/(6*$D$8)</f>
        <v>4.7400820488968028E-16</v>
      </c>
      <c r="G130" s="15">
        <f t="shared" si="10"/>
        <v>2.7344078226392028E-20</v>
      </c>
      <c r="H130" s="30">
        <f t="shared" ref="H130:H193" si="17">(EXP((4*$D$6^3/(27*G130))^0.5)-1)*100</f>
        <v>2.0890921747951374E-2</v>
      </c>
      <c r="I130" s="22"/>
    </row>
    <row r="131" spans="4:9" s="2" customFormat="1" x14ac:dyDescent="0.35">
      <c r="D131" s="29">
        <f t="shared" si="14"/>
        <v>2.9900000000000007E-7</v>
      </c>
      <c r="E131" s="16">
        <f t="shared" si="15"/>
        <v>2.8</v>
      </c>
      <c r="F131" s="17">
        <f t="shared" si="16"/>
        <v>5.2493544192778292E-16</v>
      </c>
      <c r="G131" s="15">
        <f t="shared" si="10"/>
        <v>3.028191419433268E-20</v>
      </c>
      <c r="H131" s="30">
        <f t="shared" si="17"/>
        <v>1.9851591391817358E-2</v>
      </c>
      <c r="I131" s="22"/>
    </row>
    <row r="132" spans="4:9" s="2" customFormat="1" x14ac:dyDescent="0.35">
      <c r="D132" s="29">
        <f t="shared" si="14"/>
        <v>3.0900000000000008E-7</v>
      </c>
      <c r="E132" s="16">
        <f t="shared" si="15"/>
        <v>2.8</v>
      </c>
      <c r="F132" s="17">
        <f t="shared" si="16"/>
        <v>5.793856962157671E-16</v>
      </c>
      <c r="G132" s="15">
        <f t="shared" si="10"/>
        <v>3.342298221243608E-20</v>
      </c>
      <c r="H132" s="30">
        <f t="shared" si="17"/>
        <v>1.8895670858087854E-2</v>
      </c>
      <c r="I132" s="22"/>
    </row>
    <row r="133" spans="4:9" s="2" customFormat="1" x14ac:dyDescent="0.35">
      <c r="D133" s="29">
        <f t="shared" si="14"/>
        <v>3.1900000000000009E-7</v>
      </c>
      <c r="E133" s="16">
        <f t="shared" si="15"/>
        <v>2.8</v>
      </c>
      <c r="F133" s="17">
        <f t="shared" si="16"/>
        <v>6.374767944175087E-16</v>
      </c>
      <c r="G133" s="15">
        <f t="shared" si="10"/>
        <v>3.6774079339236103E-20</v>
      </c>
      <c r="H133" s="30">
        <f t="shared" si="17"/>
        <v>1.8014080364836538E-2</v>
      </c>
      <c r="I133" s="22"/>
    </row>
    <row r="134" spans="4:9" s="2" customFormat="1" x14ac:dyDescent="0.35">
      <c r="D134" s="29">
        <f t="shared" si="14"/>
        <v>3.290000000000001E-7</v>
      </c>
      <c r="E134" s="16">
        <f t="shared" si="15"/>
        <v>2.8</v>
      </c>
      <c r="F134" s="17">
        <f t="shared" si="16"/>
        <v>6.9932656319688307E-16</v>
      </c>
      <c r="G134" s="15">
        <f t="shared" si="10"/>
        <v>4.0342002633266605E-20</v>
      </c>
      <c r="H134" s="30">
        <f t="shared" si="17"/>
        <v>1.7198972569154591E-2</v>
      </c>
      <c r="I134" s="22"/>
    </row>
    <row r="135" spans="4:9" s="2" customFormat="1" x14ac:dyDescent="0.35">
      <c r="D135" s="29">
        <f t="shared" si="14"/>
        <v>3.3900000000000011E-7</v>
      </c>
      <c r="E135" s="16">
        <f t="shared" si="15"/>
        <v>2.8</v>
      </c>
      <c r="F135" s="17">
        <f t="shared" si="16"/>
        <v>7.6505282921776618E-16</v>
      </c>
      <c r="G135" s="15">
        <f t="shared" si="10"/>
        <v>4.4133549153061469E-20</v>
      </c>
      <c r="H135" s="30">
        <f t="shared" si="17"/>
        <v>1.6443534099774837E-2</v>
      </c>
      <c r="I135" s="22"/>
    </row>
    <row r="136" spans="4:9" s="2" customFormat="1" x14ac:dyDescent="0.35">
      <c r="D136" s="29">
        <f t="shared" si="14"/>
        <v>3.4900000000000012E-7</v>
      </c>
      <c r="E136" s="16">
        <f t="shared" si="15"/>
        <v>2.8</v>
      </c>
      <c r="F136" s="17">
        <f t="shared" si="16"/>
        <v>8.3477341914403339E-16</v>
      </c>
      <c r="G136" s="15">
        <f t="shared" si="10"/>
        <v>4.8155515957154564E-20</v>
      </c>
      <c r="H136" s="30">
        <f t="shared" si="17"/>
        <v>1.5741823786030729E-2</v>
      </c>
      <c r="I136" s="22"/>
    </row>
    <row r="137" spans="4:9" s="2" customFormat="1" x14ac:dyDescent="0.35">
      <c r="D137" s="29">
        <f t="shared" si="14"/>
        <v>3.5900000000000013E-7</v>
      </c>
      <c r="E137" s="16">
        <f t="shared" si="15"/>
        <v>2.8</v>
      </c>
      <c r="F137" s="17">
        <f t="shared" si="16"/>
        <v>9.0860615963956066E-16</v>
      </c>
      <c r="G137" s="15">
        <f t="shared" si="10"/>
        <v>5.2414700104079759E-20</v>
      </c>
      <c r="H137" s="30">
        <f t="shared" si="17"/>
        <v>1.5088639970550766E-2</v>
      </c>
      <c r="I137" s="22"/>
    </row>
    <row r="138" spans="4:9" s="2" customFormat="1" x14ac:dyDescent="0.35">
      <c r="D138" s="29">
        <f t="shared" si="14"/>
        <v>3.6900000000000014E-7</v>
      </c>
      <c r="E138" s="16">
        <f t="shared" si="15"/>
        <v>2.8</v>
      </c>
      <c r="F138" s="17">
        <f t="shared" si="16"/>
        <v>9.8666887736822308E-16</v>
      </c>
      <c r="G138" s="15">
        <f t="shared" si="10"/>
        <v>5.6917898652370924E-20</v>
      </c>
      <c r="H138" s="30">
        <f t="shared" si="17"/>
        <v>1.447941103507322E-2</v>
      </c>
      <c r="I138" s="22"/>
    </row>
    <row r="139" spans="4:9" s="2" customFormat="1" x14ac:dyDescent="0.35">
      <c r="D139" s="29">
        <f t="shared" si="14"/>
        <v>3.7900000000000015E-7</v>
      </c>
      <c r="E139" s="16">
        <f t="shared" si="15"/>
        <v>2.8</v>
      </c>
      <c r="F139" s="17">
        <f t="shared" si="16"/>
        <v>1.0690793989938966E-15</v>
      </c>
      <c r="G139" s="15">
        <f t="shared" si="10"/>
        <v>6.1671908660561911E-20</v>
      </c>
      <c r="H139" s="30">
        <f t="shared" si="17"/>
        <v>1.3910104576653204E-2</v>
      </c>
      <c r="I139" s="22"/>
    </row>
    <row r="140" spans="4:9" s="2" customFormat="1" x14ac:dyDescent="0.35">
      <c r="D140" s="29">
        <f t="shared" si="14"/>
        <v>3.8900000000000016E-7</v>
      </c>
      <c r="E140" s="16">
        <f t="shared" si="15"/>
        <v>2.8</v>
      </c>
      <c r="F140" s="17">
        <f t="shared" si="16"/>
        <v>1.1559555511804573E-15</v>
      </c>
      <c r="G140" s="15">
        <f t="shared" si="10"/>
        <v>6.6683527187186647E-20</v>
      </c>
      <c r="H140" s="30">
        <f t="shared" si="17"/>
        <v>1.3377151661519981E-2</v>
      </c>
      <c r="I140" s="22"/>
    </row>
    <row r="141" spans="4:9" s="2" customFormat="1" x14ac:dyDescent="0.35">
      <c r="D141" s="29">
        <f t="shared" si="14"/>
        <v>3.9900000000000017E-7</v>
      </c>
      <c r="E141" s="16">
        <f t="shared" si="15"/>
        <v>2.8</v>
      </c>
      <c r="F141" s="17">
        <f t="shared" si="16"/>
        <v>1.2474151605917803E-15</v>
      </c>
      <c r="G141" s="15">
        <f t="shared" si="10"/>
        <v>7.1959551290778956E-20</v>
      </c>
      <c r="H141" s="30">
        <f t="shared" si="17"/>
        <v>1.2877383340681448E-2</v>
      </c>
      <c r="I141" s="22"/>
    </row>
    <row r="142" spans="4:9" s="2" customFormat="1" x14ac:dyDescent="0.35">
      <c r="D142" s="29">
        <f t="shared" si="14"/>
        <v>4.0900000000000018E-7</v>
      </c>
      <c r="E142" s="16">
        <f t="shared" si="15"/>
        <v>2.8</v>
      </c>
      <c r="F142" s="17">
        <f t="shared" si="16"/>
        <v>1.3435760538917411E-15</v>
      </c>
      <c r="G142" s="15">
        <f t="shared" si="10"/>
        <v>7.7506778029872718E-20</v>
      </c>
      <c r="H142" s="30">
        <f t="shared" si="17"/>
        <v>1.2407977192507857E-2</v>
      </c>
      <c r="I142" s="22"/>
    </row>
    <row r="143" spans="4:9" s="2" customFormat="1" x14ac:dyDescent="0.35">
      <c r="D143" s="29">
        <f t="shared" si="14"/>
        <v>4.1900000000000019E-7</v>
      </c>
      <c r="E143" s="16">
        <f t="shared" si="15"/>
        <v>2.8</v>
      </c>
      <c r="F143" s="17">
        <f t="shared" si="16"/>
        <v>1.4445560577442162E-15</v>
      </c>
      <c r="G143" s="15">
        <f t="shared" si="10"/>
        <v>8.333200446300184E-20</v>
      </c>
      <c r="H143" s="30">
        <f t="shared" si="17"/>
        <v>1.1966412108432856E-2</v>
      </c>
      <c r="I143" s="22"/>
    </row>
    <row r="144" spans="4:9" s="2" customFormat="1" x14ac:dyDescent="0.35">
      <c r="D144" s="29">
        <f t="shared" si="14"/>
        <v>4.290000000000002E-7</v>
      </c>
      <c r="E144" s="16">
        <f t="shared" si="15"/>
        <v>2.8</v>
      </c>
      <c r="F144" s="17">
        <f t="shared" si="16"/>
        <v>1.5504729988130803E-15</v>
      </c>
      <c r="G144" s="15">
        <f t="shared" si="10"/>
        <v>8.9442027648700129E-20</v>
      </c>
      <c r="H144" s="30">
        <f t="shared" si="17"/>
        <v>1.1550429889073399E-2</v>
      </c>
      <c r="I144" s="22"/>
    </row>
    <row r="145" spans="4:9" s="2" customFormat="1" x14ac:dyDescent="0.35">
      <c r="D145" s="29">
        <f t="shared" si="14"/>
        <v>4.3900000000000021E-7</v>
      </c>
      <c r="E145" s="16">
        <f t="shared" si="15"/>
        <v>2.8</v>
      </c>
      <c r="F145" s="17">
        <f t="shared" si="16"/>
        <v>1.6614447037622094E-15</v>
      </c>
      <c r="G145" s="15">
        <f t="shared" si="10"/>
        <v>9.5843644645501468E-20</v>
      </c>
      <c r="H145" s="30">
        <f t="shared" si="17"/>
        <v>1.1158002493960595E-2</v>
      </c>
      <c r="I145" s="22"/>
    </row>
    <row r="146" spans="4:9" s="2" customFormat="1" x14ac:dyDescent="0.35">
      <c r="D146" s="29">
        <f t="shared" si="14"/>
        <v>4.4900000000000022E-7</v>
      </c>
      <c r="E146" s="16">
        <f t="shared" si="15"/>
        <v>2.8</v>
      </c>
      <c r="F146" s="17">
        <f t="shared" si="16"/>
        <v>1.7775889992554789E-15</v>
      </c>
      <c r="G146" s="15">
        <f t="shared" si="10"/>
        <v>1.0254365251193977E-19</v>
      </c>
      <c r="H146" s="30">
        <f t="shared" si="17"/>
        <v>1.0787304005877019E-2</v>
      </c>
      <c r="I146" s="22"/>
    </row>
    <row r="147" spans="4:9" s="2" customFormat="1" x14ac:dyDescent="0.35">
      <c r="D147" s="29">
        <f t="shared" si="14"/>
        <v>4.5900000000000023E-7</v>
      </c>
      <c r="E147" s="16">
        <f t="shared" si="15"/>
        <v>2.8</v>
      </c>
      <c r="F147" s="17">
        <f t="shared" si="16"/>
        <v>1.8990237119567651E-15</v>
      </c>
      <c r="G147" s="15">
        <f t="shared" si="10"/>
        <v>1.095488483065489E-19</v>
      </c>
      <c r="H147" s="30">
        <f t="shared" si="17"/>
        <v>1.0436686543657814E-2</v>
      </c>
      <c r="I147" s="22"/>
    </row>
    <row r="148" spans="4:9" s="2" customFormat="1" x14ac:dyDescent="0.35">
      <c r="D148" s="29">
        <f t="shared" si="14"/>
        <v>4.6900000000000024E-7</v>
      </c>
      <c r="E148" s="16">
        <f t="shared" si="15"/>
        <v>2.8</v>
      </c>
      <c r="F148" s="17">
        <f t="shared" si="16"/>
        <v>2.0258666685299428E-15</v>
      </c>
      <c r="G148" s="15">
        <f t="shared" si="10"/>
        <v>1.1686602908786269E-19</v>
      </c>
      <c r="H148" s="30">
        <f t="shared" si="17"/>
        <v>1.0104659495291379E-2</v>
      </c>
      <c r="I148" s="22"/>
    </row>
    <row r="149" spans="4:9" s="2" customFormat="1" x14ac:dyDescent="0.35">
      <c r="D149" s="29">
        <f t="shared" si="14"/>
        <v>4.790000000000002E-7</v>
      </c>
      <c r="E149" s="16">
        <f t="shared" si="15"/>
        <v>2.8</v>
      </c>
      <c r="F149" s="17">
        <f t="shared" si="16"/>
        <v>2.1582356956388875E-15</v>
      </c>
      <c r="G149" s="15">
        <f t="shared" si="10"/>
        <v>1.24501991914415E-19</v>
      </c>
      <c r="H149" s="30">
        <f t="shared" si="17"/>
        <v>9.7898715543998094E-3</v>
      </c>
      <c r="I149" s="22"/>
    </row>
    <row r="150" spans="4:9" s="2" customFormat="1" x14ac:dyDescent="0.35">
      <c r="D150" s="29">
        <f t="shared" si="14"/>
        <v>4.890000000000001E-7</v>
      </c>
      <c r="E150" s="16">
        <f t="shared" si="15"/>
        <v>2.8</v>
      </c>
      <c r="F150" s="17">
        <f t="shared" si="16"/>
        <v>2.2962486199474749E-15</v>
      </c>
      <c r="G150" s="15">
        <f t="shared" si="10"/>
        <v>1.3246353384473972E-19</v>
      </c>
      <c r="H150" s="30">
        <f t="shared" si="17"/>
        <v>9.4910951322635384E-3</v>
      </c>
      <c r="I150" s="22"/>
    </row>
    <row r="151" spans="4:9" s="2" customFormat="1" x14ac:dyDescent="0.35">
      <c r="D151" s="29">
        <f t="shared" si="14"/>
        <v>4.9900000000000001E-7</v>
      </c>
      <c r="E151" s="16">
        <f t="shared" si="15"/>
        <v>2.8</v>
      </c>
      <c r="F151" s="17">
        <f t="shared" si="16"/>
        <v>2.4400232681195812E-15</v>
      </c>
      <c r="G151" s="15">
        <f t="shared" si="10"/>
        <v>1.4075745193737075E-19</v>
      </c>
      <c r="H151" s="30">
        <f t="shared" si="17"/>
        <v>9.2072127900078016E-3</v>
      </c>
      <c r="I151" s="22"/>
    </row>
    <row r="152" spans="4:9" s="2" customFormat="1" x14ac:dyDescent="0.35">
      <c r="D152" s="29">
        <f t="shared" si="14"/>
        <v>5.0899999999999991E-7</v>
      </c>
      <c r="E152" s="16">
        <f t="shared" si="15"/>
        <v>2.8</v>
      </c>
      <c r="F152" s="17">
        <f t="shared" si="16"/>
        <v>2.5896774668190809E-15</v>
      </c>
      <c r="G152" s="15">
        <f t="shared" si="10"/>
        <v>1.4939054325084184E-19</v>
      </c>
      <c r="H152" s="30">
        <f t="shared" si="17"/>
        <v>8.9372053948988395E-3</v>
      </c>
      <c r="I152" s="22"/>
    </row>
    <row r="153" spans="4:9" s="2" customFormat="1" x14ac:dyDescent="0.35">
      <c r="D153" s="29">
        <f t="shared" si="14"/>
        <v>5.1899999999999982E-7</v>
      </c>
      <c r="E153" s="16">
        <f t="shared" si="15"/>
        <v>2.8</v>
      </c>
      <c r="F153" s="17">
        <f t="shared" si="16"/>
        <v>2.7453290427098514E-15</v>
      </c>
      <c r="G153" s="15">
        <f t="shared" si="10"/>
        <v>1.5836960484368702E-19</v>
      </c>
      <c r="H153" s="30">
        <f t="shared" si="17"/>
        <v>8.6801417529258629E-3</v>
      </c>
      <c r="I153" s="22"/>
    </row>
    <row r="154" spans="4:9" s="2" customFormat="1" x14ac:dyDescent="0.35">
      <c r="D154" s="29">
        <f t="shared" si="14"/>
        <v>5.2899999999999972E-7</v>
      </c>
      <c r="E154" s="16">
        <f t="shared" si="15"/>
        <v>2.8</v>
      </c>
      <c r="F154" s="17">
        <f t="shared" si="16"/>
        <v>2.9070958224557672E-15</v>
      </c>
      <c r="G154" s="15">
        <f t="shared" si="10"/>
        <v>1.677014337744401E-19</v>
      </c>
      <c r="H154" s="30">
        <f t="shared" si="17"/>
        <v>8.4351695090134626E-3</v>
      </c>
      <c r="I154" s="22"/>
    </row>
    <row r="155" spans="4:9" s="2" customFormat="1" x14ac:dyDescent="0.35">
      <c r="D155" s="29">
        <f t="shared" si="14"/>
        <v>5.3899999999999963E-7</v>
      </c>
      <c r="E155" s="16">
        <f t="shared" si="15"/>
        <v>2.8</v>
      </c>
      <c r="F155" s="17">
        <f t="shared" si="16"/>
        <v>3.0750956327207038E-15</v>
      </c>
      <c r="G155" s="15">
        <f t="shared" si="10"/>
        <v>1.7739282710163493E-19</v>
      </c>
      <c r="H155" s="30">
        <f t="shared" si="17"/>
        <v>8.2015071396712713E-3</v>
      </c>
      <c r="I155" s="22"/>
    </row>
    <row r="156" spans="4:9" s="2" customFormat="1" x14ac:dyDescent="0.35">
      <c r="D156" s="29">
        <f t="shared" si="14"/>
        <v>5.4899999999999953E-7</v>
      </c>
      <c r="E156" s="16">
        <f t="shared" si="15"/>
        <v>2.8</v>
      </c>
      <c r="F156" s="17">
        <f t="shared" si="16"/>
        <v>3.2494463001685384E-15</v>
      </c>
      <c r="G156" s="15">
        <f t="shared" ref="G156:G202" si="18">6*F156*$D$18/(PI()*$D$17)*($I$6/0.6)</f>
        <v>1.8745058188380547E-19</v>
      </c>
      <c r="H156" s="30">
        <f t="shared" si="17"/>
        <v>7.9784368891777646E-3</v>
      </c>
      <c r="I156" s="22"/>
    </row>
    <row r="157" spans="4:9" s="2" customFormat="1" x14ac:dyDescent="0.35">
      <c r="D157" s="29">
        <f t="shared" si="14"/>
        <v>5.5899999999999943E-7</v>
      </c>
      <c r="E157" s="16">
        <f t="shared" si="15"/>
        <v>2.8</v>
      </c>
      <c r="F157" s="17">
        <f t="shared" si="16"/>
        <v>3.4302656514631441E-15</v>
      </c>
      <c r="G157" s="15">
        <f t="shared" si="18"/>
        <v>1.9788149517948544E-19</v>
      </c>
      <c r="H157" s="30">
        <f t="shared" si="17"/>
        <v>7.7652985236653649E-3</v>
      </c>
      <c r="I157" s="22"/>
    </row>
    <row r="158" spans="4:9" s="2" customFormat="1" x14ac:dyDescent="0.35">
      <c r="D158" s="29">
        <f t="shared" si="14"/>
        <v>5.6899999999999934E-7</v>
      </c>
      <c r="E158" s="16">
        <f t="shared" si="15"/>
        <v>2.8</v>
      </c>
      <c r="F158" s="17">
        <f t="shared" si="16"/>
        <v>3.6176715132683998E-15</v>
      </c>
      <c r="G158" s="15">
        <f t="shared" si="18"/>
        <v>2.086923640472089E-19</v>
      </c>
      <c r="H158" s="30">
        <f t="shared" si="17"/>
        <v>7.5614837954152136E-3</v>
      </c>
      <c r="I158" s="22"/>
    </row>
    <row r="159" spans="4:9" s="2" customFormat="1" x14ac:dyDescent="0.35">
      <c r="D159" s="29">
        <f t="shared" si="14"/>
        <v>5.7899999999999924E-7</v>
      </c>
      <c r="E159" s="16">
        <f t="shared" si="15"/>
        <v>2.8</v>
      </c>
      <c r="F159" s="17">
        <f t="shared" si="16"/>
        <v>3.8117817122481773E-15</v>
      </c>
      <c r="G159" s="15">
        <f t="shared" si="18"/>
        <v>2.1988998554550947E-19</v>
      </c>
      <c r="H159" s="30">
        <f t="shared" si="17"/>
        <v>7.366431525990258E-3</v>
      </c>
      <c r="I159" s="22"/>
    </row>
    <row r="160" spans="4:9" s="2" customFormat="1" x14ac:dyDescent="0.35">
      <c r="D160" s="29">
        <f t="shared" si="14"/>
        <v>5.8899999999999915E-7</v>
      </c>
      <c r="E160" s="16">
        <f t="shared" si="15"/>
        <v>2.8</v>
      </c>
      <c r="F160" s="17">
        <f t="shared" si="16"/>
        <v>4.0127140750663556E-15</v>
      </c>
      <c r="G160" s="15">
        <f t="shared" si="18"/>
        <v>2.3148115673292128E-19</v>
      </c>
      <c r="H160" s="30">
        <f t="shared" si="17"/>
        <v>7.1796232295806561E-3</v>
      </c>
      <c r="I160" s="22"/>
    </row>
    <row r="161" spans="4:9" s="2" customFormat="1" x14ac:dyDescent="0.35">
      <c r="D161" s="29">
        <f t="shared" si="14"/>
        <v>5.9899999999999905E-7</v>
      </c>
      <c r="E161" s="16">
        <f t="shared" si="15"/>
        <v>2.8</v>
      </c>
      <c r="F161" s="17">
        <f t="shared" si="16"/>
        <v>4.2205864283868087E-15</v>
      </c>
      <c r="G161" s="15">
        <f t="shared" si="18"/>
        <v>2.4347267466797809E-19</v>
      </c>
      <c r="H161" s="30">
        <f t="shared" si="17"/>
        <v>7.0005792093930097E-3</v>
      </c>
      <c r="I161" s="22"/>
    </row>
    <row r="162" spans="4:9" s="2" customFormat="1" x14ac:dyDescent="0.35">
      <c r="D162" s="29">
        <f t="shared" si="14"/>
        <v>6.0899999999999895E-7</v>
      </c>
      <c r="E162" s="16">
        <f t="shared" si="15"/>
        <v>2.8</v>
      </c>
      <c r="F162" s="17">
        <f t="shared" si="16"/>
        <v>4.4355165988734125E-15</v>
      </c>
      <c r="G162" s="15">
        <f t="shared" si="18"/>
        <v>2.5587133640921373E-19</v>
      </c>
      <c r="H162" s="30">
        <f t="shared" si="17"/>
        <v>6.8288550689299399E-3</v>
      </c>
      <c r="I162" s="22"/>
    </row>
    <row r="163" spans="4:9" s="2" customFormat="1" x14ac:dyDescent="0.35">
      <c r="D163" s="29">
        <f t="shared" si="14"/>
        <v>6.1899999999999886E-7</v>
      </c>
      <c r="E163" s="16">
        <f t="shared" si="15"/>
        <v>2.8</v>
      </c>
      <c r="F163" s="17">
        <f t="shared" si="16"/>
        <v>4.6576224131900428E-15</v>
      </c>
      <c r="G163" s="15">
        <f t="shared" si="18"/>
        <v>2.6868393901516212E-19</v>
      </c>
      <c r="H163" s="30">
        <f t="shared" si="17"/>
        <v>6.6640385880445407E-3</v>
      </c>
      <c r="I163" s="22"/>
    </row>
    <row r="164" spans="4:9" s="2" customFormat="1" x14ac:dyDescent="0.35">
      <c r="D164" s="29">
        <f t="shared" si="14"/>
        <v>6.2899999999999876E-7</v>
      </c>
      <c r="E164" s="16">
        <f t="shared" si="15"/>
        <v>2.8</v>
      </c>
      <c r="F164" s="17">
        <f t="shared" si="16"/>
        <v>4.8870216980005744E-15</v>
      </c>
      <c r="G164" s="15">
        <f t="shared" si="18"/>
        <v>2.8191727954435716E-19</v>
      </c>
      <c r="H164" s="30">
        <f t="shared" si="17"/>
        <v>6.5057469207596696E-3</v>
      </c>
      <c r="I164" s="22"/>
    </row>
    <row r="165" spans="4:9" s="2" customFormat="1" x14ac:dyDescent="0.35">
      <c r="D165" s="29">
        <f t="shared" si="14"/>
        <v>6.3899999999999867E-7</v>
      </c>
      <c r="E165" s="16">
        <f t="shared" si="15"/>
        <v>2.8</v>
      </c>
      <c r="F165" s="17">
        <f t="shared" si="16"/>
        <v>5.123832279968884E-15</v>
      </c>
      <c r="G165" s="15">
        <f t="shared" si="18"/>
        <v>2.9557815505533257E-19</v>
      </c>
      <c r="H165" s="30">
        <f t="shared" si="17"/>
        <v>6.3536240766826069E-3</v>
      </c>
      <c r="I165" s="22"/>
    </row>
    <row r="166" spans="4:9" s="2" customFormat="1" x14ac:dyDescent="0.35">
      <c r="D166" s="29">
        <f t="shared" si="14"/>
        <v>6.4899999999999857E-7</v>
      </c>
      <c r="E166" s="16">
        <f t="shared" si="15"/>
        <v>2.8</v>
      </c>
      <c r="F166" s="17">
        <f t="shared" si="16"/>
        <v>5.3681719857588489E-15</v>
      </c>
      <c r="G166" s="15">
        <f t="shared" si="18"/>
        <v>3.0967336260662249E-19</v>
      </c>
      <c r="H166" s="30">
        <f t="shared" si="17"/>
        <v>6.2073386540628661E-3</v>
      </c>
      <c r="I166" s="22"/>
    </row>
    <row r="167" spans="4:9" s="2" customFormat="1" x14ac:dyDescent="0.35">
      <c r="D167" s="29">
        <f t="shared" si="14"/>
        <v>6.5899999999999848E-7</v>
      </c>
      <c r="E167" s="16">
        <f t="shared" si="15"/>
        <v>2.8</v>
      </c>
      <c r="F167" s="17">
        <f t="shared" si="16"/>
        <v>5.6201586420343402E-15</v>
      </c>
      <c r="G167" s="15">
        <f t="shared" si="18"/>
        <v>3.2420969925676049E-19</v>
      </c>
      <c r="H167" s="30">
        <f t="shared" si="17"/>
        <v>6.0665817952276768E-3</v>
      </c>
      <c r="I167" s="22"/>
    </row>
    <row r="168" spans="4:9" s="2" customFormat="1" x14ac:dyDescent="0.35">
      <c r="D168" s="29">
        <f t="shared" si="14"/>
        <v>6.6899999999999838E-7</v>
      </c>
      <c r="E168" s="16">
        <f t="shared" si="15"/>
        <v>2.8</v>
      </c>
      <c r="F168" s="17">
        <f t="shared" si="16"/>
        <v>5.8799100754592359E-15</v>
      </c>
      <c r="G168" s="15">
        <f t="shared" si="18"/>
        <v>3.3919396206428067E-19</v>
      </c>
      <c r="H168" s="30">
        <f t="shared" si="17"/>
        <v>5.9310653402588898E-3</v>
      </c>
      <c r="I168" s="22"/>
    </row>
    <row r="169" spans="4:9" s="2" customFormat="1" x14ac:dyDescent="0.35">
      <c r="D169" s="29">
        <f t="shared" si="14"/>
        <v>6.7899999999999828E-7</v>
      </c>
      <c r="E169" s="16">
        <f t="shared" si="15"/>
        <v>2.8</v>
      </c>
      <c r="F169" s="17">
        <f t="shared" si="16"/>
        <v>6.1475441126974126E-15</v>
      </c>
      <c r="G169" s="15">
        <f t="shared" si="18"/>
        <v>3.5463294808771679E-19</v>
      </c>
      <c r="H169" s="30">
        <f t="shared" si="17"/>
        <v>5.8005201565292097E-3</v>
      </c>
      <c r="I169" s="22"/>
    </row>
    <row r="170" spans="4:9" s="2" customFormat="1" x14ac:dyDescent="0.35">
      <c r="D170" s="29">
        <f t="shared" si="14"/>
        <v>6.8899999999999819E-7</v>
      </c>
      <c r="E170" s="16">
        <f t="shared" si="15"/>
        <v>2.8</v>
      </c>
      <c r="F170" s="17">
        <f t="shared" si="16"/>
        <v>6.4231785804127453E-15</v>
      </c>
      <c r="G170" s="15">
        <f t="shared" si="18"/>
        <v>3.7053345438560275E-19</v>
      </c>
      <c r="H170" s="30">
        <f t="shared" si="17"/>
        <v>5.6746946253793951E-3</v>
      </c>
      <c r="I170" s="22"/>
    </row>
    <row r="171" spans="4:9" s="2" customFormat="1" x14ac:dyDescent="0.35">
      <c r="D171" s="29">
        <f t="shared" si="14"/>
        <v>6.9899999999999809E-7</v>
      </c>
      <c r="E171" s="16">
        <f t="shared" si="15"/>
        <v>2.8</v>
      </c>
      <c r="F171" s="17">
        <f t="shared" si="16"/>
        <v>6.7069313052691073E-15</v>
      </c>
      <c r="G171" s="15">
        <f t="shared" si="18"/>
        <v>3.8690227801647228E-19</v>
      </c>
      <c r="H171" s="30">
        <f t="shared" si="17"/>
        <v>5.5533532689056031E-3</v>
      </c>
      <c r="I171" s="22"/>
    </row>
    <row r="172" spans="4:9" s="2" customFormat="1" x14ac:dyDescent="0.35">
      <c r="D172" s="29">
        <f t="shared" si="14"/>
        <v>7.08999999999998E-7</v>
      </c>
      <c r="E172" s="16">
        <f t="shared" si="15"/>
        <v>2.8</v>
      </c>
      <c r="F172" s="17">
        <f t="shared" si="16"/>
        <v>6.9989201139303801E-15</v>
      </c>
      <c r="G172" s="15">
        <f t="shared" si="18"/>
        <v>4.0374621603885964E-19</v>
      </c>
      <c r="H172" s="30">
        <f t="shared" si="17"/>
        <v>5.4362755024017773E-3</v>
      </c>
      <c r="I172" s="22"/>
    </row>
    <row r="173" spans="4:9" s="2" customFormat="1" x14ac:dyDescent="0.35">
      <c r="D173" s="29">
        <f t="shared" si="14"/>
        <v>7.189999999999979E-7</v>
      </c>
      <c r="E173" s="16">
        <f t="shared" si="15"/>
        <v>2.8</v>
      </c>
      <c r="F173" s="17">
        <f t="shared" si="16"/>
        <v>7.2992628330604345E-15</v>
      </c>
      <c r="G173" s="15">
        <f t="shared" si="18"/>
        <v>4.2107206551129843E-19</v>
      </c>
      <c r="H173" s="30">
        <f t="shared" si="17"/>
        <v>5.3232544989345598E-3</v>
      </c>
      <c r="I173" s="22"/>
    </row>
    <row r="174" spans="4:9" s="2" customFormat="1" x14ac:dyDescent="0.35">
      <c r="D174" s="29">
        <f t="shared" si="14"/>
        <v>7.2899999999999781E-7</v>
      </c>
      <c r="E174" s="16">
        <f t="shared" si="15"/>
        <v>2.8</v>
      </c>
      <c r="F174" s="17">
        <f t="shared" si="16"/>
        <v>7.6080772893231471E-15</v>
      </c>
      <c r="G174" s="15">
        <f t="shared" si="18"/>
        <v>4.3888662349232235E-19</v>
      </c>
      <c r="H174" s="30">
        <f t="shared" si="17"/>
        <v>5.2140961549707043E-3</v>
      </c>
      <c r="I174" s="22"/>
    </row>
    <row r="175" spans="4:9" s="2" customFormat="1" x14ac:dyDescent="0.35">
      <c r="D175" s="29">
        <f t="shared" si="14"/>
        <v>7.3899999999999771E-7</v>
      </c>
      <c r="E175" s="16">
        <f t="shared" si="15"/>
        <v>2.8</v>
      </c>
      <c r="F175" s="17">
        <f t="shared" si="16"/>
        <v>7.9254813093823914E-15</v>
      </c>
      <c r="G175" s="15">
        <f t="shared" si="18"/>
        <v>4.5719668704046545E-19</v>
      </c>
      <c r="H175" s="30">
        <f t="shared" si="17"/>
        <v>5.1086181466875047E-3</v>
      </c>
      <c r="I175" s="22"/>
    </row>
    <row r="176" spans="4:9" s="2" customFormat="1" x14ac:dyDescent="0.35">
      <c r="D176" s="29">
        <f t="shared" si="14"/>
        <v>7.4899999999999761E-7</v>
      </c>
      <c r="E176" s="16">
        <f t="shared" si="15"/>
        <v>2.8</v>
      </c>
      <c r="F176" s="17">
        <f t="shared" si="16"/>
        <v>8.2515927199020471E-15</v>
      </c>
      <c r="G176" s="15">
        <f t="shared" si="18"/>
        <v>4.7600905321426177E-19</v>
      </c>
      <c r="H176" s="30">
        <f t="shared" si="17"/>
        <v>5.0066490678180031E-3</v>
      </c>
      <c r="I176" s="22"/>
    </row>
    <row r="177" spans="4:9" s="2" customFormat="1" x14ac:dyDescent="0.35">
      <c r="D177" s="29">
        <f t="shared" si="14"/>
        <v>7.5899999999999752E-7</v>
      </c>
      <c r="E177" s="16">
        <f t="shared" si="15"/>
        <v>2.8</v>
      </c>
      <c r="F177" s="17">
        <f t="shared" si="16"/>
        <v>8.5865293475459875E-15</v>
      </c>
      <c r="G177" s="15">
        <f t="shared" si="18"/>
        <v>4.9533051907224495E-19</v>
      </c>
      <c r="H177" s="30">
        <f t="shared" si="17"/>
        <v>4.9080276410817802E-3</v>
      </c>
      <c r="I177" s="22"/>
    </row>
    <row r="178" spans="4:9" s="2" customFormat="1" x14ac:dyDescent="0.35">
      <c r="D178" s="29">
        <f t="shared" si="14"/>
        <v>7.6899999999999742E-7</v>
      </c>
      <c r="E178" s="16">
        <f t="shared" si="15"/>
        <v>2.8</v>
      </c>
      <c r="F178" s="17">
        <f t="shared" si="16"/>
        <v>8.9304090189780891E-15</v>
      </c>
      <c r="G178" s="15">
        <f t="shared" si="18"/>
        <v>5.1516788167294892E-19</v>
      </c>
      <c r="H178" s="30">
        <f t="shared" si="17"/>
        <v>4.8126019961847177E-3</v>
      </c>
      <c r="I178" s="22"/>
    </row>
    <row r="179" spans="4:9" s="2" customFormat="1" x14ac:dyDescent="0.35">
      <c r="D179" s="29">
        <f t="shared" si="14"/>
        <v>7.7899999999999733E-7</v>
      </c>
      <c r="E179" s="16">
        <f t="shared" si="15"/>
        <v>2.8</v>
      </c>
      <c r="F179" s="17">
        <f t="shared" si="16"/>
        <v>9.2833495608622287E-15</v>
      </c>
      <c r="G179" s="15">
        <f t="shared" si="18"/>
        <v>5.3552793807490771E-19</v>
      </c>
      <c r="H179" s="30">
        <f t="shared" si="17"/>
        <v>4.7202290077263953E-3</v>
      </c>
      <c r="I179" s="22"/>
    </row>
    <row r="180" spans="4:9" s="2" customFormat="1" x14ac:dyDescent="0.35">
      <c r="D180" s="29">
        <f t="shared" si="14"/>
        <v>7.8899999999999723E-7</v>
      </c>
      <c r="E180" s="16">
        <f t="shared" si="15"/>
        <v>2.8</v>
      </c>
      <c r="F180" s="17">
        <f t="shared" si="16"/>
        <v>9.6454687998622794E-15</v>
      </c>
      <c r="G180" s="15">
        <f t="shared" si="18"/>
        <v>5.5641748533665485E-19</v>
      </c>
      <c r="H180" s="30">
        <f t="shared" si="17"/>
        <v>4.6307736875528249E-3</v>
      </c>
      <c r="I180" s="22"/>
    </row>
    <row r="181" spans="4:9" s="2" customFormat="1" x14ac:dyDescent="0.35">
      <c r="D181" s="29">
        <f t="shared" si="14"/>
        <v>7.9899999999999714E-7</v>
      </c>
      <c r="E181" s="16">
        <f t="shared" si="15"/>
        <v>2.8</v>
      </c>
      <c r="F181" s="17">
        <f t="shared" si="16"/>
        <v>1.0016884562642118E-14</v>
      </c>
      <c r="G181" s="15">
        <f t="shared" si="18"/>
        <v>5.7784332051672447E-19</v>
      </c>
      <c r="H181" s="30">
        <f t="shared" si="17"/>
        <v>4.5441086264252917E-3</v>
      </c>
      <c r="I181" s="22"/>
    </row>
    <row r="182" spans="4:9" s="2" customFormat="1" x14ac:dyDescent="0.35">
      <c r="D182" s="29">
        <f t="shared" si="14"/>
        <v>8.0899999999999704E-7</v>
      </c>
      <c r="E182" s="16">
        <f t="shared" si="15"/>
        <v>2.8</v>
      </c>
      <c r="F182" s="17">
        <f t="shared" si="16"/>
        <v>1.0397714675865621E-14</v>
      </c>
      <c r="G182" s="15">
        <f t="shared" si="18"/>
        <v>5.9981224067365041E-19</v>
      </c>
      <c r="H182" s="30">
        <f t="shared" si="17"/>
        <v>4.4601134801869335E-3</v>
      </c>
      <c r="I182" s="22"/>
    </row>
    <row r="183" spans="4:9" s="2" customFormat="1" x14ac:dyDescent="0.35">
      <c r="D183" s="29">
        <f t="shared" si="14"/>
        <v>8.1899999999999694E-7</v>
      </c>
      <c r="E183" s="16">
        <f t="shared" si="15"/>
        <v>2.8</v>
      </c>
      <c r="F183" s="17">
        <f t="shared" si="16"/>
        <v>1.078807696619666E-14</v>
      </c>
      <c r="G183" s="15">
        <f t="shared" si="18"/>
        <v>6.2233104286596631E-19</v>
      </c>
      <c r="H183" s="30">
        <f t="shared" si="17"/>
        <v>4.3786744969631641E-3</v>
      </c>
      <c r="I183" s="22"/>
    </row>
    <row r="184" spans="4:9" s="2" customFormat="1" x14ac:dyDescent="0.35">
      <c r="D184" s="29">
        <f t="shared" si="14"/>
        <v>8.2899999999999685E-7</v>
      </c>
      <c r="E184" s="16">
        <f t="shared" si="15"/>
        <v>2.8</v>
      </c>
      <c r="F184" s="17">
        <f t="shared" si="16"/>
        <v>1.1188089260299116E-14</v>
      </c>
      <c r="G184" s="15">
        <f t="shared" si="18"/>
        <v>6.4540652415220656E-19</v>
      </c>
      <c r="H184" s="30">
        <f t="shared" si="17"/>
        <v>4.2996840809772507E-3</v>
      </c>
      <c r="I184" s="22"/>
    </row>
    <row r="185" spans="4:9" s="2" customFormat="1" x14ac:dyDescent="0.35">
      <c r="D185" s="29">
        <f t="shared" si="14"/>
        <v>8.3899999999999675E-7</v>
      </c>
      <c r="E185" s="16">
        <f t="shared" si="15"/>
        <v>2.8</v>
      </c>
      <c r="F185" s="17">
        <f t="shared" si="16"/>
        <v>1.1597869384836862E-14</v>
      </c>
      <c r="G185" s="15">
        <f t="shared" si="18"/>
        <v>6.6904548159090454E-19</v>
      </c>
      <c r="H185" s="30">
        <f t="shared" si="17"/>
        <v>4.2230403902721037E-3</v>
      </c>
      <c r="I185" s="22"/>
    </row>
    <row r="186" spans="4:9" s="2" customFormat="1" x14ac:dyDescent="0.35">
      <c r="D186" s="29">
        <f t="shared" si="14"/>
        <v>8.4899999999999666E-7</v>
      </c>
      <c r="E186" s="16">
        <f t="shared" si="15"/>
        <v>2.8</v>
      </c>
      <c r="F186" s="17">
        <f t="shared" si="16"/>
        <v>1.2017535166473775E-14</v>
      </c>
      <c r="G186" s="15">
        <f t="shared" si="18"/>
        <v>6.9325471224059445E-19</v>
      </c>
      <c r="H186" s="30">
        <f t="shared" si="17"/>
        <v>4.1486469649409941E-3</v>
      </c>
      <c r="I186" s="22"/>
    </row>
    <row r="187" spans="4:9" s="2" customFormat="1" x14ac:dyDescent="0.35">
      <c r="D187" s="29">
        <f t="shared" si="14"/>
        <v>8.5899999999999656E-7</v>
      </c>
      <c r="E187" s="16">
        <f t="shared" si="15"/>
        <v>2.8</v>
      </c>
      <c r="F187" s="17">
        <f t="shared" si="16"/>
        <v>1.2447204431873729E-14</v>
      </c>
      <c r="G187" s="15">
        <f t="shared" si="18"/>
        <v>7.1804101315980985E-19</v>
      </c>
      <c r="H187" s="30">
        <f t="shared" si="17"/>
        <v>4.0764123837133681E-3</v>
      </c>
      <c r="I187" s="22"/>
    </row>
    <row r="188" spans="4:9" s="2" customFormat="1" x14ac:dyDescent="0.35">
      <c r="D188" s="29">
        <f t="shared" si="14"/>
        <v>8.6899999999999647E-7</v>
      </c>
      <c r="E188" s="16">
        <f t="shared" si="15"/>
        <v>2.8</v>
      </c>
      <c r="F188" s="17">
        <f t="shared" si="16"/>
        <v>1.28869950077006E-14</v>
      </c>
      <c r="G188" s="15">
        <f t="shared" si="18"/>
        <v>7.4341118140708475E-19</v>
      </c>
      <c r="H188" s="30">
        <f t="shared" si="17"/>
        <v>4.0062499457649281E-3</v>
      </c>
      <c r="I188" s="22"/>
    </row>
    <row r="189" spans="4:9" s="2" customFormat="1" x14ac:dyDescent="0.35">
      <c r="D189" s="29">
        <f t="shared" si="14"/>
        <v>8.7899999999999637E-7</v>
      </c>
      <c r="E189" s="16">
        <f t="shared" si="15"/>
        <v>2.8</v>
      </c>
      <c r="F189" s="17">
        <f t="shared" si="16"/>
        <v>1.3337024720618264E-14</v>
      </c>
      <c r="G189" s="15">
        <f t="shared" si="18"/>
        <v>7.6937201404095299E-19</v>
      </c>
      <c r="H189" s="30">
        <f t="shared" si="17"/>
        <v>3.9380773763530996E-3</v>
      </c>
      <c r="I189" s="22"/>
    </row>
    <row r="190" spans="4:9" s="2" customFormat="1" x14ac:dyDescent="0.35">
      <c r="D190" s="29">
        <f t="shared" si="14"/>
        <v>8.8899999999999627E-7</v>
      </c>
      <c r="E190" s="16">
        <f t="shared" si="15"/>
        <v>2.8</v>
      </c>
      <c r="F190" s="17">
        <f t="shared" si="16"/>
        <v>1.37974113972906E-14</v>
      </c>
      <c r="G190" s="15">
        <f t="shared" si="18"/>
        <v>7.9593030811994879E-19</v>
      </c>
      <c r="H190" s="30">
        <f t="shared" si="17"/>
        <v>3.8718165537021676E-3</v>
      </c>
      <c r="I190" s="22"/>
    </row>
    <row r="191" spans="4:9" s="2" customFormat="1" x14ac:dyDescent="0.35">
      <c r="D191" s="29">
        <f t="shared" si="14"/>
        <v>8.9899999999999618E-7</v>
      </c>
      <c r="E191" s="16">
        <f t="shared" si="15"/>
        <v>2.8</v>
      </c>
      <c r="F191" s="17">
        <f t="shared" si="16"/>
        <v>1.4268272864381473E-14</v>
      </c>
      <c r="G191" s="15">
        <f t="shared" si="18"/>
        <v>8.230928607026053E-19</v>
      </c>
      <c r="H191" s="30">
        <f t="shared" si="17"/>
        <v>3.8073932555615642E-3</v>
      </c>
      <c r="I191" s="22"/>
    </row>
    <row r="192" spans="4:9" s="2" customFormat="1" x14ac:dyDescent="0.35">
      <c r="D192" s="29">
        <f t="shared" si="14"/>
        <v>9.0899999999999608E-7</v>
      </c>
      <c r="E192" s="16">
        <f t="shared" si="15"/>
        <v>2.8</v>
      </c>
      <c r="F192" s="17">
        <f t="shared" si="16"/>
        <v>1.4749726948554769E-14</v>
      </c>
      <c r="G192" s="15">
        <f t="shared" si="18"/>
        <v>8.5086646884745695E-19</v>
      </c>
      <c r="H192" s="30">
        <f t="shared" si="17"/>
        <v>3.7447369240606321E-3</v>
      </c>
      <c r="I192" s="22"/>
    </row>
    <row r="193" spans="4:9" s="2" customFormat="1" x14ac:dyDescent="0.35">
      <c r="D193" s="29">
        <f t="shared" si="14"/>
        <v>9.1899999999999599E-7</v>
      </c>
      <c r="E193" s="16">
        <f t="shared" si="15"/>
        <v>2.8</v>
      </c>
      <c r="F193" s="17">
        <f t="shared" si="16"/>
        <v>1.5241891476474363E-14</v>
      </c>
      <c r="G193" s="15">
        <f t="shared" si="18"/>
        <v>8.7925792961303765E-19</v>
      </c>
      <c r="H193" s="30">
        <f t="shared" si="17"/>
        <v>3.6837804468614621E-3</v>
      </c>
      <c r="I193" s="22"/>
    </row>
    <row r="194" spans="4:9" s="2" customFormat="1" x14ac:dyDescent="0.35">
      <c r="D194" s="29">
        <f t="shared" ref="D194:D202" si="19">D193+(D193-D192)</f>
        <v>9.2899999999999589E-7</v>
      </c>
      <c r="E194" s="16">
        <f t="shared" ref="E194:E202" si="20">LOOKUP(D194*1000000000,$F$6:$F$21,$G$6:$G$21)</f>
        <v>2.8</v>
      </c>
      <c r="F194" s="17">
        <f t="shared" ref="F194:F202" si="21">PI()*E194*$D$7*(D194)^3/(6*$D$8)</f>
        <v>1.5744884274804125E-14</v>
      </c>
      <c r="G194" s="15">
        <f t="shared" si="18"/>
        <v>9.0827404005788086E-19</v>
      </c>
      <c r="H194" s="30">
        <f t="shared" ref="H194:H202" si="22">(EXP((4*$D$6^3/(27*G194))^0.5)-1)*100</f>
        <v>3.6244599537660349E-3</v>
      </c>
      <c r="I194" s="22"/>
    </row>
    <row r="195" spans="4:9" s="2" customFormat="1" x14ac:dyDescent="0.35">
      <c r="D195" s="29">
        <f t="shared" si="19"/>
        <v>9.389999999999958E-7</v>
      </c>
      <c r="E195" s="16">
        <f t="shared" si="20"/>
        <v>2.8</v>
      </c>
      <c r="F195" s="17">
        <f t="shared" si="21"/>
        <v>1.6258823170207935E-14</v>
      </c>
      <c r="G195" s="15">
        <f t="shared" si="18"/>
        <v>9.379215972405208E-19</v>
      </c>
      <c r="H195" s="30">
        <f t="shared" si="22"/>
        <v>3.5667146273343775E-3</v>
      </c>
      <c r="I195" s="22"/>
    </row>
    <row r="196" spans="4:9" s="2" customFormat="1" x14ac:dyDescent="0.35">
      <c r="D196" s="29">
        <f t="shared" si="19"/>
        <v>9.489999999999957E-7</v>
      </c>
      <c r="E196" s="16">
        <f t="shared" si="20"/>
        <v>2.8</v>
      </c>
      <c r="F196" s="17">
        <f t="shared" si="21"/>
        <v>1.6783825989349669E-14</v>
      </c>
      <c r="G196" s="15">
        <f t="shared" si="18"/>
        <v>9.682073982194912E-19</v>
      </c>
      <c r="H196" s="30">
        <f t="shared" si="22"/>
        <v>3.5104865264257157E-3</v>
      </c>
      <c r="I196" s="22"/>
    </row>
    <row r="197" spans="4:9" s="2" customFormat="1" x14ac:dyDescent="0.35">
      <c r="D197" s="29">
        <f t="shared" si="19"/>
        <v>9.589999999999956E-7</v>
      </c>
      <c r="E197" s="16">
        <f t="shared" si="20"/>
        <v>2.8</v>
      </c>
      <c r="F197" s="17">
        <f t="shared" si="21"/>
        <v>1.73200105588932E-14</v>
      </c>
      <c r="G197" s="15">
        <f t="shared" si="18"/>
        <v>9.9913824005332599E-19</v>
      </c>
      <c r="H197" s="30">
        <f t="shared" si="22"/>
        <v>3.4557204216634219E-3</v>
      </c>
      <c r="I197" s="22"/>
    </row>
    <row r="198" spans="4:9" s="2" customFormat="1" x14ac:dyDescent="0.35">
      <c r="D198" s="29">
        <f t="shared" si="19"/>
        <v>9.6899999999999551E-7</v>
      </c>
      <c r="E198" s="16">
        <f t="shared" si="20"/>
        <v>2.8</v>
      </c>
      <c r="F198" s="17">
        <f t="shared" si="21"/>
        <v>1.7867494705502406E-14</v>
      </c>
      <c r="G198" s="15">
        <f t="shared" si="18"/>
        <v>1.0307209198005591E-18</v>
      </c>
      <c r="H198" s="30">
        <f t="shared" si="22"/>
        <v>3.4023636418467618E-3</v>
      </c>
      <c r="I198" s="22"/>
    </row>
    <row r="199" spans="4:9" s="2" customFormat="1" x14ac:dyDescent="0.35">
      <c r="D199" s="29">
        <f t="shared" si="19"/>
        <v>9.7899999999999541E-7</v>
      </c>
      <c r="E199" s="16">
        <f t="shared" si="20"/>
        <v>2.8</v>
      </c>
      <c r="F199" s="17">
        <f t="shared" si="21"/>
        <v>1.8426396255841156E-14</v>
      </c>
      <c r="G199" s="15">
        <f t="shared" si="18"/>
        <v>1.0629622345197241E-18</v>
      </c>
      <c r="H199" s="30">
        <f t="shared" si="22"/>
        <v>3.3503659307543288E-3</v>
      </c>
      <c r="I199" s="22"/>
    </row>
    <row r="200" spans="4:9" s="2" customFormat="1" x14ac:dyDescent="0.35">
      <c r="D200" s="29">
        <f t="shared" si="19"/>
        <v>9.8899999999999532E-7</v>
      </c>
      <c r="E200" s="16">
        <f t="shared" si="20"/>
        <v>2.8</v>
      </c>
      <c r="F200" s="17">
        <f t="shared" si="21"/>
        <v>1.8996833036573334E-14</v>
      </c>
      <c r="G200" s="15">
        <f t="shared" si="18"/>
        <v>1.095868981269355E-18</v>
      </c>
      <c r="H200" s="30">
        <f t="shared" si="22"/>
        <v>3.2996793129846935E-3</v>
      </c>
      <c r="I200" s="22"/>
    </row>
    <row r="201" spans="4:9" s="2" customFormat="1" x14ac:dyDescent="0.35">
      <c r="D201" s="29">
        <f t="shared" si="19"/>
        <v>9.9899999999999522E-7</v>
      </c>
      <c r="E201" s="16">
        <f t="shared" si="20"/>
        <v>2.8</v>
      </c>
      <c r="F201" s="17">
        <f t="shared" si="21"/>
        <v>1.9578922874362814E-14</v>
      </c>
      <c r="G201" s="15">
        <f t="shared" si="18"/>
        <v>1.1294479571079859E-18</v>
      </c>
      <c r="H201" s="30">
        <f t="shared" si="22"/>
        <v>3.2502579688564737E-3</v>
      </c>
      <c r="I201" s="22"/>
    </row>
    <row r="202" spans="4:9" s="2" customFormat="1" x14ac:dyDescent="0.35">
      <c r="D202" s="29">
        <f t="shared" si="19"/>
        <v>1.0089999999999951E-6</v>
      </c>
      <c r="E202" s="31">
        <f t="shared" si="20"/>
        <v>2.8</v>
      </c>
      <c r="F202" s="32">
        <f t="shared" si="21"/>
        <v>2.0172783595873467E-14</v>
      </c>
      <c r="G202" s="33">
        <f t="shared" si="18"/>
        <v>1.1637059590941501E-18</v>
      </c>
      <c r="H202" s="34">
        <f t="shared" si="22"/>
        <v>3.2020581171465778E-3</v>
      </c>
      <c r="I202" s="22"/>
    </row>
    <row r="203" spans="4:9" x14ac:dyDescent="0.35">
      <c r="D203" s="35"/>
      <c r="E203" s="36"/>
      <c r="F203" s="37"/>
      <c r="G203" s="24"/>
      <c r="H203" s="38"/>
    </row>
    <row r="204" spans="4:9" x14ac:dyDescent="0.35">
      <c r="D204" s="35"/>
      <c r="E204" s="36"/>
      <c r="F204" s="37"/>
      <c r="G204" s="24"/>
      <c r="H204" s="38"/>
    </row>
    <row r="205" spans="4:9" x14ac:dyDescent="0.35">
      <c r="D205" s="35"/>
      <c r="E205" s="36"/>
      <c r="F205" s="37"/>
      <c r="G205" s="24"/>
      <c r="H205" s="38"/>
    </row>
    <row r="206" spans="4:9" x14ac:dyDescent="0.35">
      <c r="D206" s="35"/>
      <c r="E206" s="36"/>
      <c r="F206" s="37"/>
      <c r="G206" s="24"/>
      <c r="H206" s="38"/>
    </row>
    <row r="207" spans="4:9" x14ac:dyDescent="0.35">
      <c r="D207" s="35"/>
      <c r="E207" s="36"/>
      <c r="F207" s="37"/>
      <c r="G207" s="24"/>
      <c r="H207" s="38"/>
    </row>
    <row r="208" spans="4:9" x14ac:dyDescent="0.35">
      <c r="D208" s="35"/>
      <c r="E208" s="36"/>
      <c r="F208" s="37"/>
      <c r="G208" s="24"/>
      <c r="H208" s="38"/>
    </row>
    <row r="209" spans="4:8" x14ac:dyDescent="0.35">
      <c r="D209" s="35"/>
      <c r="E209" s="36"/>
      <c r="F209" s="37"/>
      <c r="G209" s="24"/>
      <c r="H209" s="38"/>
    </row>
    <row r="210" spans="4:8" x14ac:dyDescent="0.35">
      <c r="D210" s="35"/>
      <c r="E210" s="36"/>
      <c r="F210" s="37"/>
      <c r="G210" s="24"/>
      <c r="H210" s="38"/>
    </row>
    <row r="211" spans="4:8" x14ac:dyDescent="0.35">
      <c r="D211" s="35"/>
      <c r="E211" s="36"/>
      <c r="F211" s="37"/>
      <c r="G211" s="24"/>
      <c r="H211" s="38"/>
    </row>
    <row r="212" spans="4:8" x14ac:dyDescent="0.35">
      <c r="D212" s="35"/>
      <c r="E212" s="36"/>
      <c r="F212" s="37"/>
      <c r="G212" s="24"/>
      <c r="H212" s="38"/>
    </row>
    <row r="213" spans="4:8" x14ac:dyDescent="0.35">
      <c r="D213" s="35"/>
      <c r="E213" s="36"/>
      <c r="F213" s="37"/>
      <c r="G213" s="24"/>
      <c r="H213" s="38"/>
    </row>
    <row r="214" spans="4:8" x14ac:dyDescent="0.35">
      <c r="D214" s="35"/>
      <c r="E214" s="36"/>
      <c r="F214" s="37"/>
      <c r="G214" s="24"/>
      <c r="H214" s="38"/>
    </row>
    <row r="215" spans="4:8" x14ac:dyDescent="0.35">
      <c r="D215" s="35"/>
      <c r="E215" s="36"/>
      <c r="F215" s="37"/>
      <c r="G215" s="24"/>
      <c r="H215" s="38"/>
    </row>
    <row r="216" spans="4:8" x14ac:dyDescent="0.35">
      <c r="D216" s="35"/>
      <c r="E216" s="36"/>
      <c r="F216" s="37"/>
      <c r="G216" s="24"/>
      <c r="H216" s="38"/>
    </row>
    <row r="217" spans="4:8" x14ac:dyDescent="0.35">
      <c r="D217" s="35"/>
      <c r="E217" s="36"/>
      <c r="F217" s="37"/>
      <c r="G217" s="24"/>
      <c r="H217" s="38"/>
    </row>
    <row r="218" spans="4:8" x14ac:dyDescent="0.35">
      <c r="D218" s="35"/>
      <c r="E218" s="36"/>
      <c r="F218" s="37"/>
      <c r="G218" s="24"/>
      <c r="H218" s="38"/>
    </row>
    <row r="219" spans="4:8" x14ac:dyDescent="0.35">
      <c r="D219" s="35"/>
      <c r="E219" s="36"/>
      <c r="F219" s="37"/>
      <c r="G219" s="24"/>
      <c r="H219" s="38"/>
    </row>
    <row r="220" spans="4:8" x14ac:dyDescent="0.35">
      <c r="D220" s="35"/>
      <c r="E220" s="36"/>
      <c r="F220" s="37"/>
      <c r="G220" s="24"/>
      <c r="H220" s="38"/>
    </row>
    <row r="221" spans="4:8" x14ac:dyDescent="0.35">
      <c r="D221" s="35"/>
      <c r="E221" s="36"/>
      <c r="F221" s="37"/>
      <c r="G221" s="24"/>
      <c r="H221" s="38"/>
    </row>
    <row r="222" spans="4:8" x14ac:dyDescent="0.35">
      <c r="D222" s="35"/>
      <c r="E222" s="36"/>
      <c r="F222" s="37"/>
      <c r="G222" s="24"/>
      <c r="H222" s="38"/>
    </row>
    <row r="223" spans="4:8" x14ac:dyDescent="0.35">
      <c r="D223" s="35"/>
      <c r="E223" s="36"/>
      <c r="F223" s="37"/>
      <c r="G223" s="24"/>
      <c r="H223" s="38"/>
    </row>
    <row r="224" spans="4:8" x14ac:dyDescent="0.35">
      <c r="D224" s="35"/>
      <c r="E224" s="36"/>
      <c r="F224" s="37"/>
      <c r="G224" s="24"/>
      <c r="H224" s="38"/>
    </row>
    <row r="225" spans="4:8" x14ac:dyDescent="0.35">
      <c r="D225" s="35"/>
      <c r="E225" s="36"/>
      <c r="F225" s="37"/>
      <c r="G225" s="24"/>
      <c r="H225" s="38"/>
    </row>
    <row r="226" spans="4:8" x14ac:dyDescent="0.35">
      <c r="D226" s="35"/>
      <c r="E226" s="36"/>
      <c r="F226" s="37"/>
      <c r="G226" s="24"/>
      <c r="H226" s="38"/>
    </row>
    <row r="227" spans="4:8" x14ac:dyDescent="0.35">
      <c r="D227" s="35"/>
      <c r="E227" s="36"/>
      <c r="F227" s="37"/>
      <c r="G227" s="24"/>
      <c r="H227" s="38"/>
    </row>
    <row r="228" spans="4:8" x14ac:dyDescent="0.35">
      <c r="D228" s="35"/>
      <c r="E228" s="36"/>
      <c r="F228" s="37"/>
      <c r="G228" s="24"/>
      <c r="H228" s="38"/>
    </row>
    <row r="229" spans="4:8" x14ac:dyDescent="0.35">
      <c r="D229" s="35"/>
      <c r="E229" s="36"/>
      <c r="F229" s="37"/>
      <c r="G229" s="24"/>
      <c r="H229" s="38"/>
    </row>
    <row r="230" spans="4:8" x14ac:dyDescent="0.35">
      <c r="D230" s="35"/>
      <c r="E230" s="36"/>
      <c r="F230" s="37"/>
      <c r="G230" s="24"/>
      <c r="H230" s="38"/>
    </row>
    <row r="231" spans="4:8" x14ac:dyDescent="0.35">
      <c r="D231" s="35"/>
      <c r="E231" s="36"/>
      <c r="F231" s="37"/>
      <c r="G231" s="24"/>
      <c r="H231" s="38"/>
    </row>
    <row r="232" spans="4:8" x14ac:dyDescent="0.35">
      <c r="D232" s="35"/>
      <c r="E232" s="36"/>
      <c r="F232" s="37"/>
      <c r="G232" s="24"/>
      <c r="H232" s="38"/>
    </row>
    <row r="233" spans="4:8" x14ac:dyDescent="0.35">
      <c r="D233" s="35"/>
      <c r="E233" s="36"/>
      <c r="F233" s="37"/>
      <c r="G233" s="24"/>
      <c r="H233" s="38"/>
    </row>
    <row r="234" spans="4:8" x14ac:dyDescent="0.35">
      <c r="D234" s="35"/>
      <c r="E234" s="36"/>
      <c r="F234" s="37"/>
      <c r="G234" s="24"/>
      <c r="H234" s="38"/>
    </row>
    <row r="235" spans="4:8" x14ac:dyDescent="0.35">
      <c r="D235" s="35"/>
      <c r="E235" s="36"/>
      <c r="F235" s="37"/>
      <c r="G235" s="24"/>
      <c r="H235" s="38"/>
    </row>
    <row r="236" spans="4:8" x14ac:dyDescent="0.35">
      <c r="D236" s="35"/>
      <c r="E236" s="36"/>
      <c r="F236" s="37"/>
      <c r="G236" s="24"/>
      <c r="H236" s="38"/>
    </row>
    <row r="237" spans="4:8" x14ac:dyDescent="0.35">
      <c r="D237" s="35"/>
      <c r="E237" s="36"/>
      <c r="F237" s="37"/>
      <c r="G237" s="24"/>
      <c r="H237" s="38"/>
    </row>
    <row r="238" spans="4:8" x14ac:dyDescent="0.35">
      <c r="D238" s="35"/>
      <c r="E238" s="36"/>
      <c r="F238" s="37"/>
      <c r="G238" s="24"/>
      <c r="H238" s="38"/>
    </row>
    <row r="239" spans="4:8" x14ac:dyDescent="0.35">
      <c r="D239" s="35"/>
      <c r="E239" s="36"/>
      <c r="F239" s="37"/>
      <c r="G239" s="24"/>
      <c r="H239" s="38"/>
    </row>
    <row r="240" spans="4:8" x14ac:dyDescent="0.35">
      <c r="D240" s="35"/>
      <c r="E240" s="36"/>
      <c r="F240" s="37"/>
      <c r="G240" s="24"/>
      <c r="H240" s="38"/>
    </row>
    <row r="241" spans="4:8" x14ac:dyDescent="0.35">
      <c r="D241" s="35"/>
      <c r="E241" s="36"/>
      <c r="F241" s="37"/>
      <c r="G241" s="24"/>
      <c r="H241" s="38"/>
    </row>
    <row r="242" spans="4:8" x14ac:dyDescent="0.35">
      <c r="D242" s="35"/>
      <c r="E242" s="36"/>
      <c r="F242" s="37"/>
      <c r="G242" s="24"/>
      <c r="H242" s="38"/>
    </row>
    <row r="243" spans="4:8" x14ac:dyDescent="0.35">
      <c r="D243" s="35"/>
      <c r="E243" s="36"/>
      <c r="F243" s="37"/>
      <c r="G243" s="24"/>
      <c r="H243" s="38"/>
    </row>
    <row r="244" spans="4:8" x14ac:dyDescent="0.35">
      <c r="D244" s="35"/>
      <c r="E244" s="36"/>
      <c r="F244" s="37"/>
      <c r="G244" s="24"/>
      <c r="H244" s="38"/>
    </row>
    <row r="245" spans="4:8" x14ac:dyDescent="0.35">
      <c r="D245" s="35"/>
      <c r="E245" s="36"/>
      <c r="F245" s="37"/>
      <c r="G245" s="24"/>
      <c r="H245" s="38"/>
    </row>
    <row r="246" spans="4:8" x14ac:dyDescent="0.35">
      <c r="D246" s="35"/>
      <c r="E246" s="36"/>
      <c r="F246" s="37"/>
      <c r="G246" s="24"/>
      <c r="H246" s="38"/>
    </row>
    <row r="247" spans="4:8" x14ac:dyDescent="0.35">
      <c r="D247" s="35"/>
      <c r="E247" s="36"/>
      <c r="F247" s="37"/>
      <c r="G247" s="24"/>
      <c r="H247" s="38"/>
    </row>
    <row r="248" spans="4:8" x14ac:dyDescent="0.35">
      <c r="D248" s="35"/>
      <c r="E248" s="36"/>
      <c r="F248" s="37"/>
      <c r="G248" s="24"/>
      <c r="H248" s="38"/>
    </row>
    <row r="249" spans="4:8" x14ac:dyDescent="0.35">
      <c r="D249" s="35"/>
      <c r="E249" s="36"/>
      <c r="F249" s="37"/>
      <c r="G249" s="24"/>
      <c r="H249" s="38"/>
    </row>
    <row r="250" spans="4:8" x14ac:dyDescent="0.35">
      <c r="D250" s="35"/>
      <c r="E250" s="36"/>
      <c r="F250" s="37"/>
      <c r="G250" s="24"/>
      <c r="H250" s="38"/>
    </row>
    <row r="251" spans="4:8" x14ac:dyDescent="0.35">
      <c r="D251" s="35"/>
      <c r="E251" s="36"/>
      <c r="F251" s="37"/>
      <c r="G251" s="24"/>
      <c r="H251" s="38"/>
    </row>
    <row r="252" spans="4:8" x14ac:dyDescent="0.35">
      <c r="D252" s="35"/>
      <c r="E252" s="36"/>
      <c r="F252" s="37"/>
      <c r="G252" s="24"/>
      <c r="H252" s="38"/>
    </row>
    <row r="253" spans="4:8" x14ac:dyDescent="0.35">
      <c r="D253" s="35"/>
      <c r="E253" s="36"/>
      <c r="F253" s="37"/>
      <c r="G253" s="24"/>
      <c r="H253" s="38"/>
    </row>
    <row r="254" spans="4:8" x14ac:dyDescent="0.35">
      <c r="D254" s="35"/>
      <c r="E254" s="36"/>
      <c r="F254" s="37"/>
      <c r="G254" s="24"/>
      <c r="H254" s="38"/>
    </row>
    <row r="255" spans="4:8" x14ac:dyDescent="0.35">
      <c r="D255" s="35"/>
      <c r="E255" s="36"/>
      <c r="F255" s="37"/>
      <c r="G255" s="24"/>
      <c r="H255" s="38"/>
    </row>
    <row r="256" spans="4:8" x14ac:dyDescent="0.35">
      <c r="D256" s="35"/>
      <c r="E256" s="36"/>
      <c r="F256" s="37"/>
      <c r="G256" s="24"/>
      <c r="H256" s="38"/>
    </row>
    <row r="257" spans="4:8" x14ac:dyDescent="0.35">
      <c r="D257" s="35"/>
      <c r="E257" s="36"/>
      <c r="F257" s="37"/>
      <c r="G257" s="24"/>
      <c r="H257" s="38"/>
    </row>
    <row r="258" spans="4:8" x14ac:dyDescent="0.35">
      <c r="D258" s="35"/>
      <c r="E258" s="36"/>
      <c r="F258" s="37"/>
      <c r="G258" s="24"/>
      <c r="H258" s="38"/>
    </row>
    <row r="259" spans="4:8" x14ac:dyDescent="0.35">
      <c r="D259" s="35"/>
      <c r="E259" s="36"/>
      <c r="F259" s="37"/>
      <c r="G259" s="24"/>
      <c r="H259" s="38"/>
    </row>
    <row r="260" spans="4:8" x14ac:dyDescent="0.35">
      <c r="D260" s="35"/>
      <c r="E260" s="36"/>
      <c r="F260" s="37"/>
      <c r="G260" s="24"/>
      <c r="H260" s="38"/>
    </row>
    <row r="261" spans="4:8" x14ac:dyDescent="0.35">
      <c r="D261" s="35"/>
      <c r="E261" s="36"/>
      <c r="F261" s="37"/>
      <c r="G261" s="24"/>
      <c r="H261" s="38"/>
    </row>
    <row r="262" spans="4:8" x14ac:dyDescent="0.35">
      <c r="D262" s="35"/>
      <c r="E262" s="36"/>
      <c r="F262" s="37"/>
      <c r="G262" s="24"/>
      <c r="H262" s="38"/>
    </row>
    <row r="263" spans="4:8" x14ac:dyDescent="0.35">
      <c r="D263" s="35"/>
      <c r="E263" s="36"/>
      <c r="F263" s="37"/>
      <c r="G263" s="24"/>
      <c r="H263" s="38"/>
    </row>
    <row r="264" spans="4:8" x14ac:dyDescent="0.35">
      <c r="D264" s="35"/>
      <c r="E264" s="36"/>
      <c r="F264" s="37"/>
      <c r="G264" s="24"/>
      <c r="H264" s="38"/>
    </row>
    <row r="265" spans="4:8" x14ac:dyDescent="0.35">
      <c r="D265" s="35"/>
      <c r="E265" s="36"/>
      <c r="F265" s="37"/>
      <c r="G265" s="24"/>
      <c r="H265" s="38"/>
    </row>
    <row r="266" spans="4:8" x14ac:dyDescent="0.35">
      <c r="D266" s="35"/>
      <c r="E266" s="36"/>
      <c r="F266" s="37"/>
      <c r="G266" s="24"/>
      <c r="H266" s="38"/>
    </row>
    <row r="267" spans="4:8" x14ac:dyDescent="0.35">
      <c r="D267" s="35"/>
      <c r="E267" s="36"/>
      <c r="F267" s="37"/>
      <c r="G267" s="24"/>
      <c r="H267" s="38"/>
    </row>
    <row r="268" spans="4:8" x14ac:dyDescent="0.35">
      <c r="D268" s="35"/>
      <c r="E268" s="36"/>
      <c r="F268" s="37"/>
      <c r="G268" s="24"/>
      <c r="H268" s="38"/>
    </row>
    <row r="269" spans="4:8" x14ac:dyDescent="0.35">
      <c r="D269" s="35"/>
      <c r="E269" s="36"/>
      <c r="F269" s="37"/>
      <c r="G269" s="24"/>
      <c r="H269" s="38"/>
    </row>
    <row r="270" spans="4:8" x14ac:dyDescent="0.35">
      <c r="D270" s="35"/>
      <c r="E270" s="36"/>
      <c r="F270" s="37"/>
      <c r="G270" s="24"/>
      <c r="H270" s="38"/>
    </row>
    <row r="271" spans="4:8" x14ac:dyDescent="0.35">
      <c r="D271" s="35"/>
      <c r="E271" s="36"/>
      <c r="F271" s="37"/>
      <c r="G271" s="24"/>
      <c r="H271" s="38"/>
    </row>
    <row r="272" spans="4:8" x14ac:dyDescent="0.35">
      <c r="D272" s="35"/>
      <c r="E272" s="36"/>
      <c r="F272" s="37"/>
      <c r="G272" s="24"/>
      <c r="H272" s="38"/>
    </row>
    <row r="273" spans="4:8" x14ac:dyDescent="0.35">
      <c r="D273" s="35"/>
      <c r="E273" s="36"/>
      <c r="F273" s="37"/>
      <c r="G273" s="24"/>
      <c r="H273" s="38"/>
    </row>
    <row r="274" spans="4:8" x14ac:dyDescent="0.35">
      <c r="D274" s="35"/>
      <c r="E274" s="36"/>
      <c r="F274" s="37"/>
      <c r="G274" s="24"/>
      <c r="H274" s="38"/>
    </row>
    <row r="275" spans="4:8" x14ac:dyDescent="0.35">
      <c r="D275" s="35"/>
      <c r="E275" s="36"/>
      <c r="F275" s="37"/>
      <c r="G275" s="24"/>
      <c r="H275" s="38"/>
    </row>
    <row r="276" spans="4:8" x14ac:dyDescent="0.35">
      <c r="D276" s="35"/>
      <c r="E276" s="36"/>
      <c r="F276" s="37"/>
      <c r="G276" s="24"/>
      <c r="H276" s="38"/>
    </row>
    <row r="277" spans="4:8" x14ac:dyDescent="0.35">
      <c r="D277" s="35"/>
      <c r="E277" s="36"/>
      <c r="F277" s="37"/>
      <c r="G277" s="24"/>
      <c r="H277" s="38"/>
    </row>
    <row r="278" spans="4:8" x14ac:dyDescent="0.35">
      <c r="D278" s="35"/>
      <c r="E278" s="36"/>
      <c r="F278" s="37"/>
      <c r="G278" s="24"/>
      <c r="H278" s="38"/>
    </row>
    <row r="279" spans="4:8" x14ac:dyDescent="0.35">
      <c r="D279" s="35"/>
      <c r="E279" s="36"/>
      <c r="F279" s="37"/>
      <c r="G279" s="24"/>
      <c r="H279" s="38"/>
    </row>
    <row r="280" spans="4:8" x14ac:dyDescent="0.35">
      <c r="D280" s="35"/>
      <c r="E280" s="36"/>
      <c r="F280" s="37"/>
      <c r="G280" s="24"/>
      <c r="H280" s="38"/>
    </row>
    <row r="281" spans="4:8" x14ac:dyDescent="0.35">
      <c r="D281" s="35"/>
      <c r="E281" s="36"/>
      <c r="F281" s="37"/>
      <c r="G281" s="24"/>
      <c r="H281" s="38"/>
    </row>
    <row r="282" spans="4:8" x14ac:dyDescent="0.35">
      <c r="D282" s="35"/>
      <c r="E282" s="36"/>
      <c r="F282" s="37"/>
      <c r="G282" s="24"/>
      <c r="H282" s="38"/>
    </row>
    <row r="283" spans="4:8" x14ac:dyDescent="0.35">
      <c r="D283" s="35"/>
      <c r="E283" s="36"/>
      <c r="F283" s="37"/>
      <c r="G283" s="24"/>
      <c r="H283" s="38"/>
    </row>
    <row r="284" spans="4:8" x14ac:dyDescent="0.35">
      <c r="D284" s="35"/>
      <c r="E284" s="36"/>
      <c r="F284" s="37"/>
      <c r="G284" s="24"/>
      <c r="H284" s="38"/>
    </row>
    <row r="285" spans="4:8" x14ac:dyDescent="0.35">
      <c r="D285" s="35"/>
      <c r="E285" s="36"/>
      <c r="F285" s="37"/>
      <c r="G285" s="24"/>
      <c r="H285" s="38"/>
    </row>
    <row r="286" spans="4:8" x14ac:dyDescent="0.35">
      <c r="D286" s="35"/>
      <c r="E286" s="36"/>
      <c r="F286" s="37"/>
      <c r="G286" s="24"/>
      <c r="H286" s="38"/>
    </row>
    <row r="287" spans="4:8" x14ac:dyDescent="0.35">
      <c r="D287" s="35"/>
      <c r="E287" s="36"/>
      <c r="F287" s="37"/>
      <c r="G287" s="24"/>
      <c r="H287" s="38"/>
    </row>
    <row r="288" spans="4:8" x14ac:dyDescent="0.35">
      <c r="D288" s="35"/>
      <c r="E288" s="36"/>
      <c r="F288" s="37"/>
      <c r="G288" s="24"/>
      <c r="H288" s="38"/>
    </row>
    <row r="289" spans="4:8" x14ac:dyDescent="0.35">
      <c r="D289" s="35"/>
      <c r="E289" s="36"/>
      <c r="F289" s="37"/>
      <c r="G289" s="24"/>
      <c r="H289" s="38"/>
    </row>
    <row r="290" spans="4:8" x14ac:dyDescent="0.35">
      <c r="D290" s="35"/>
      <c r="E290" s="36"/>
      <c r="F290" s="37"/>
      <c r="G290" s="24"/>
      <c r="H290" s="38"/>
    </row>
    <row r="291" spans="4:8" x14ac:dyDescent="0.35">
      <c r="D291" s="35"/>
      <c r="E291" s="36"/>
      <c r="F291" s="37"/>
      <c r="G291" s="24"/>
      <c r="H291" s="38"/>
    </row>
    <row r="292" spans="4:8" x14ac:dyDescent="0.35">
      <c r="D292" s="35"/>
      <c r="E292" s="36"/>
      <c r="F292" s="37"/>
      <c r="G292" s="24"/>
      <c r="H292" s="38"/>
    </row>
    <row r="293" spans="4:8" x14ac:dyDescent="0.35">
      <c r="D293" s="35"/>
      <c r="E293" s="36"/>
      <c r="F293" s="37"/>
      <c r="G293" s="24"/>
      <c r="H293" s="38"/>
    </row>
    <row r="294" spans="4:8" x14ac:dyDescent="0.35">
      <c r="D294" s="35"/>
      <c r="E294" s="36"/>
      <c r="F294" s="37"/>
      <c r="G294" s="24"/>
      <c r="H294" s="38"/>
    </row>
    <row r="295" spans="4:8" x14ac:dyDescent="0.35">
      <c r="D295" s="35"/>
      <c r="E295" s="36"/>
      <c r="F295" s="37"/>
      <c r="G295" s="24"/>
      <c r="H295" s="38"/>
    </row>
    <row r="296" spans="4:8" x14ac:dyDescent="0.35">
      <c r="D296" s="35"/>
      <c r="E296" s="36"/>
      <c r="F296" s="37"/>
      <c r="G296" s="24"/>
      <c r="H296" s="38"/>
    </row>
    <row r="297" spans="4:8" x14ac:dyDescent="0.35">
      <c r="D297" s="35"/>
      <c r="E297" s="36"/>
      <c r="F297" s="37"/>
      <c r="G297" s="24"/>
      <c r="H297" s="38"/>
    </row>
    <row r="298" spans="4:8" x14ac:dyDescent="0.35">
      <c r="D298" s="35"/>
      <c r="E298" s="36"/>
      <c r="F298" s="37"/>
      <c r="G298" s="24"/>
      <c r="H298" s="38"/>
    </row>
    <row r="299" spans="4:8" x14ac:dyDescent="0.35">
      <c r="D299" s="35"/>
      <c r="E299" s="36"/>
      <c r="F299" s="37"/>
      <c r="G299" s="24"/>
      <c r="H299" s="38"/>
    </row>
    <row r="300" spans="4:8" x14ac:dyDescent="0.35">
      <c r="D300" s="35"/>
      <c r="E300" s="36"/>
      <c r="F300" s="37"/>
      <c r="G300" s="24"/>
      <c r="H300" s="38"/>
    </row>
    <row r="301" spans="4:8" x14ac:dyDescent="0.35">
      <c r="D301" s="35"/>
      <c r="E301" s="36"/>
      <c r="F301" s="37"/>
      <c r="G301" s="24"/>
      <c r="H301" s="38"/>
    </row>
    <row r="302" spans="4:8" x14ac:dyDescent="0.35">
      <c r="D302" s="35"/>
      <c r="E302" s="36"/>
      <c r="F302" s="37"/>
      <c r="G302" s="24"/>
      <c r="H302" s="38"/>
    </row>
    <row r="303" spans="4:8" x14ac:dyDescent="0.35">
      <c r="D303" s="35"/>
      <c r="E303" s="36"/>
      <c r="F303" s="37"/>
      <c r="G303" s="24"/>
      <c r="H303" s="38"/>
    </row>
    <row r="304" spans="4:8" x14ac:dyDescent="0.35">
      <c r="D304" s="35"/>
      <c r="E304" s="36"/>
      <c r="F304" s="37"/>
      <c r="G304" s="24"/>
      <c r="H304" s="38"/>
    </row>
    <row r="305" spans="4:8" x14ac:dyDescent="0.35">
      <c r="D305" s="35"/>
      <c r="E305" s="36"/>
      <c r="F305" s="37"/>
      <c r="G305" s="24"/>
      <c r="H305" s="38"/>
    </row>
    <row r="306" spans="4:8" x14ac:dyDescent="0.35">
      <c r="D306" s="35"/>
      <c r="E306" s="36"/>
      <c r="F306" s="37"/>
      <c r="G306" s="24"/>
      <c r="H306" s="38"/>
    </row>
    <row r="307" spans="4:8" x14ac:dyDescent="0.35">
      <c r="D307" s="35"/>
      <c r="E307" s="36"/>
      <c r="F307" s="37"/>
      <c r="G307" s="24"/>
      <c r="H307" s="38"/>
    </row>
    <row r="308" spans="4:8" x14ac:dyDescent="0.35">
      <c r="D308" s="35"/>
      <c r="E308" s="36"/>
      <c r="F308" s="37"/>
      <c r="G308" s="24"/>
      <c r="H308" s="38"/>
    </row>
    <row r="309" spans="4:8" x14ac:dyDescent="0.35">
      <c r="D309" s="35"/>
      <c r="E309" s="36"/>
      <c r="F309" s="37"/>
      <c r="G309" s="24"/>
      <c r="H309" s="38"/>
    </row>
    <row r="310" spans="4:8" x14ac:dyDescent="0.35">
      <c r="D310" s="35"/>
      <c r="E310" s="36"/>
      <c r="F310" s="37"/>
      <c r="G310" s="24"/>
      <c r="H310" s="38"/>
    </row>
    <row r="311" spans="4:8" x14ac:dyDescent="0.35">
      <c r="D311" s="35"/>
      <c r="E311" s="36"/>
      <c r="F311" s="37"/>
      <c r="G311" s="24"/>
      <c r="H311" s="38"/>
    </row>
    <row r="312" spans="4:8" x14ac:dyDescent="0.35">
      <c r="D312" s="35"/>
      <c r="E312" s="36"/>
      <c r="F312" s="37"/>
      <c r="G312" s="24"/>
      <c r="H312" s="38"/>
    </row>
    <row r="313" spans="4:8" x14ac:dyDescent="0.35">
      <c r="D313" s="35"/>
      <c r="E313" s="36"/>
      <c r="F313" s="37"/>
      <c r="G313" s="24"/>
      <c r="H313" s="38"/>
    </row>
    <row r="314" spans="4:8" x14ac:dyDescent="0.35">
      <c r="D314" s="35"/>
      <c r="E314" s="36"/>
      <c r="F314" s="37"/>
      <c r="G314" s="24"/>
      <c r="H314" s="38"/>
    </row>
    <row r="315" spans="4:8" x14ac:dyDescent="0.35">
      <c r="D315" s="35"/>
      <c r="E315" s="36"/>
      <c r="F315" s="37"/>
      <c r="G315" s="24"/>
      <c r="H315" s="38"/>
    </row>
    <row r="316" spans="4:8" x14ac:dyDescent="0.35">
      <c r="D316" s="35"/>
      <c r="E316" s="36"/>
      <c r="F316" s="37"/>
      <c r="G316" s="24"/>
      <c r="H316" s="38"/>
    </row>
    <row r="317" spans="4:8" x14ac:dyDescent="0.35">
      <c r="D317" s="35"/>
      <c r="E317" s="36"/>
      <c r="F317" s="37"/>
      <c r="G317" s="24"/>
      <c r="H317" s="38"/>
    </row>
    <row r="318" spans="4:8" x14ac:dyDescent="0.35">
      <c r="D318" s="35"/>
      <c r="E318" s="36"/>
      <c r="F318" s="37"/>
      <c r="G318" s="24"/>
      <c r="H318" s="38"/>
    </row>
    <row r="319" spans="4:8" x14ac:dyDescent="0.35">
      <c r="D319" s="35"/>
      <c r="E319" s="36"/>
      <c r="F319" s="37"/>
      <c r="G319" s="24"/>
      <c r="H319" s="38"/>
    </row>
    <row r="320" spans="4:8" x14ac:dyDescent="0.35">
      <c r="D320" s="35"/>
      <c r="E320" s="36"/>
      <c r="F320" s="37"/>
      <c r="G320" s="24"/>
      <c r="H320" s="38"/>
    </row>
    <row r="321" spans="4:8" x14ac:dyDescent="0.35">
      <c r="D321" s="35"/>
      <c r="E321" s="36"/>
      <c r="F321" s="37"/>
      <c r="G321" s="24"/>
      <c r="H321" s="38"/>
    </row>
    <row r="322" spans="4:8" x14ac:dyDescent="0.35">
      <c r="D322" s="35"/>
      <c r="E322" s="36"/>
      <c r="F322" s="37"/>
      <c r="G322" s="24"/>
      <c r="H322" s="38"/>
    </row>
    <row r="323" spans="4:8" x14ac:dyDescent="0.35">
      <c r="D323" s="35"/>
      <c r="E323" s="36"/>
      <c r="F323" s="37"/>
      <c r="G323" s="24"/>
      <c r="H323" s="38"/>
    </row>
    <row r="324" spans="4:8" x14ac:dyDescent="0.35">
      <c r="D324" s="35"/>
      <c r="E324" s="36"/>
      <c r="F324" s="37"/>
      <c r="G324" s="24"/>
      <c r="H324" s="38"/>
    </row>
    <row r="325" spans="4:8" x14ac:dyDescent="0.35">
      <c r="D325" s="35"/>
      <c r="E325" s="36"/>
      <c r="F325" s="37"/>
      <c r="G325" s="24"/>
      <c r="H325" s="38"/>
    </row>
    <row r="326" spans="4:8" x14ac:dyDescent="0.35">
      <c r="D326" s="35"/>
      <c r="E326" s="36"/>
      <c r="F326" s="37"/>
      <c r="G326" s="24"/>
      <c r="H326" s="38"/>
    </row>
    <row r="327" spans="4:8" x14ac:dyDescent="0.35">
      <c r="D327" s="35"/>
      <c r="E327" s="36"/>
      <c r="F327" s="37"/>
      <c r="G327" s="24"/>
      <c r="H327" s="38"/>
    </row>
    <row r="328" spans="4:8" x14ac:dyDescent="0.35">
      <c r="D328" s="35"/>
      <c r="E328" s="36"/>
      <c r="F328" s="37"/>
      <c r="G328" s="24"/>
      <c r="H328" s="38"/>
    </row>
    <row r="329" spans="4:8" x14ac:dyDescent="0.35">
      <c r="D329" s="35"/>
      <c r="E329" s="36"/>
      <c r="F329" s="37"/>
      <c r="G329" s="24"/>
      <c r="H329" s="38"/>
    </row>
    <row r="330" spans="4:8" x14ac:dyDescent="0.35">
      <c r="D330" s="35"/>
      <c r="E330" s="36"/>
      <c r="F330" s="37"/>
      <c r="G330" s="24"/>
      <c r="H330" s="38"/>
    </row>
    <row r="331" spans="4:8" x14ac:dyDescent="0.35">
      <c r="D331" s="35"/>
      <c r="E331" s="36"/>
      <c r="F331" s="37"/>
      <c r="G331" s="24"/>
      <c r="H331" s="38"/>
    </row>
    <row r="332" spans="4:8" x14ac:dyDescent="0.35">
      <c r="D332" s="35"/>
      <c r="E332" s="36"/>
      <c r="F332" s="37"/>
      <c r="G332" s="24"/>
      <c r="H332" s="38"/>
    </row>
    <row r="333" spans="4:8" x14ac:dyDescent="0.35">
      <c r="D333" s="35"/>
      <c r="E333" s="36"/>
      <c r="F333" s="37"/>
      <c r="G333" s="24"/>
      <c r="H333" s="38"/>
    </row>
    <row r="334" spans="4:8" x14ac:dyDescent="0.35">
      <c r="D334" s="35"/>
      <c r="E334" s="36"/>
      <c r="F334" s="37"/>
      <c r="G334" s="24"/>
      <c r="H334" s="38"/>
    </row>
    <row r="335" spans="4:8" x14ac:dyDescent="0.35">
      <c r="D335" s="35"/>
      <c r="E335" s="36"/>
      <c r="F335" s="37"/>
      <c r="G335" s="24"/>
      <c r="H335" s="38"/>
    </row>
    <row r="336" spans="4:8" x14ac:dyDescent="0.35">
      <c r="D336" s="35"/>
      <c r="E336" s="36"/>
      <c r="F336" s="37"/>
      <c r="G336" s="24"/>
      <c r="H336" s="38"/>
    </row>
    <row r="337" spans="4:8" x14ac:dyDescent="0.35">
      <c r="D337" s="35"/>
      <c r="E337" s="36"/>
      <c r="F337" s="37"/>
      <c r="G337" s="24"/>
      <c r="H337" s="38"/>
    </row>
    <row r="338" spans="4:8" x14ac:dyDescent="0.35">
      <c r="D338" s="35"/>
      <c r="E338" s="36"/>
      <c r="F338" s="37"/>
      <c r="G338" s="24"/>
      <c r="H338" s="38"/>
    </row>
    <row r="339" spans="4:8" x14ac:dyDescent="0.35">
      <c r="D339" s="35"/>
      <c r="E339" s="36"/>
      <c r="F339" s="37"/>
      <c r="G339" s="24"/>
      <c r="H339" s="38"/>
    </row>
    <row r="340" spans="4:8" x14ac:dyDescent="0.35">
      <c r="D340" s="35"/>
      <c r="E340" s="36"/>
      <c r="F340" s="37"/>
      <c r="G340" s="24"/>
      <c r="H340" s="38"/>
    </row>
    <row r="341" spans="4:8" x14ac:dyDescent="0.35">
      <c r="D341" s="35"/>
      <c r="E341" s="36"/>
      <c r="F341" s="37"/>
      <c r="G341" s="24"/>
      <c r="H341" s="38"/>
    </row>
    <row r="342" spans="4:8" x14ac:dyDescent="0.35">
      <c r="D342" s="35"/>
      <c r="E342" s="36"/>
      <c r="F342" s="37"/>
      <c r="G342" s="24"/>
      <c r="H342" s="38"/>
    </row>
    <row r="343" spans="4:8" x14ac:dyDescent="0.35">
      <c r="D343" s="35"/>
      <c r="E343" s="36"/>
      <c r="F343" s="37"/>
      <c r="G343" s="24"/>
      <c r="H343" s="38"/>
    </row>
    <row r="344" spans="4:8" x14ac:dyDescent="0.35">
      <c r="D344" s="35"/>
      <c r="E344" s="36"/>
      <c r="F344" s="37"/>
      <c r="G344" s="24"/>
      <c r="H344" s="38"/>
    </row>
    <row r="345" spans="4:8" x14ac:dyDescent="0.35">
      <c r="D345" s="35"/>
      <c r="E345" s="36"/>
      <c r="F345" s="37"/>
      <c r="G345" s="24"/>
      <c r="H345" s="38"/>
    </row>
    <row r="346" spans="4:8" x14ac:dyDescent="0.35">
      <c r="D346" s="35"/>
      <c r="E346" s="36"/>
      <c r="F346" s="37"/>
      <c r="G346" s="24"/>
      <c r="H346" s="38"/>
    </row>
    <row r="347" spans="4:8" x14ac:dyDescent="0.35">
      <c r="D347" s="35"/>
      <c r="E347" s="36"/>
      <c r="F347" s="37"/>
      <c r="G347" s="24"/>
      <c r="H347" s="38"/>
    </row>
    <row r="348" spans="4:8" x14ac:dyDescent="0.35">
      <c r="D348" s="35"/>
      <c r="E348" s="36"/>
      <c r="F348" s="37"/>
      <c r="G348" s="24"/>
      <c r="H348" s="38"/>
    </row>
    <row r="349" spans="4:8" x14ac:dyDescent="0.35">
      <c r="D349" s="35"/>
      <c r="E349" s="36"/>
      <c r="F349" s="37"/>
      <c r="G349" s="24"/>
      <c r="H349" s="38"/>
    </row>
    <row r="350" spans="4:8" x14ac:dyDescent="0.35">
      <c r="D350" s="35"/>
      <c r="E350" s="36"/>
      <c r="F350" s="37"/>
      <c r="G350" s="24"/>
      <c r="H350" s="38"/>
    </row>
    <row r="351" spans="4:8" x14ac:dyDescent="0.35">
      <c r="D351" s="35"/>
      <c r="E351" s="36"/>
      <c r="F351" s="37"/>
      <c r="G351" s="24"/>
      <c r="H351" s="38"/>
    </row>
    <row r="352" spans="4:8" x14ac:dyDescent="0.35">
      <c r="D352" s="35"/>
      <c r="E352" s="36"/>
      <c r="F352" s="37"/>
      <c r="G352" s="24"/>
      <c r="H352" s="38"/>
    </row>
    <row r="353" spans="4:8" x14ac:dyDescent="0.35">
      <c r="D353" s="35"/>
      <c r="E353" s="36"/>
      <c r="F353" s="37"/>
      <c r="G353" s="24"/>
      <c r="H353" s="38"/>
    </row>
    <row r="354" spans="4:8" x14ac:dyDescent="0.35">
      <c r="D354" s="35"/>
      <c r="E354" s="36"/>
      <c r="F354" s="37"/>
      <c r="G354" s="24"/>
      <c r="H354" s="38"/>
    </row>
    <row r="355" spans="4:8" x14ac:dyDescent="0.35">
      <c r="D355" s="35"/>
      <c r="E355" s="36"/>
      <c r="F355" s="37"/>
      <c r="G355" s="24"/>
      <c r="H355" s="38"/>
    </row>
    <row r="356" spans="4:8" x14ac:dyDescent="0.35">
      <c r="D356" s="35"/>
      <c r="E356" s="36"/>
      <c r="F356" s="37"/>
      <c r="G356" s="24"/>
      <c r="H356" s="38"/>
    </row>
    <row r="357" spans="4:8" x14ac:dyDescent="0.35">
      <c r="D357" s="35"/>
      <c r="E357" s="36"/>
      <c r="F357" s="37"/>
      <c r="G357" s="24"/>
      <c r="H357" s="38"/>
    </row>
    <row r="358" spans="4:8" x14ac:dyDescent="0.35">
      <c r="D358" s="35"/>
      <c r="E358" s="36"/>
      <c r="F358" s="37"/>
      <c r="G358" s="24"/>
      <c r="H358" s="38"/>
    </row>
    <row r="359" spans="4:8" x14ac:dyDescent="0.35">
      <c r="D359" s="35"/>
      <c r="E359" s="36"/>
      <c r="F359" s="37"/>
      <c r="G359" s="24"/>
      <c r="H359" s="38"/>
    </row>
    <row r="360" spans="4:8" x14ac:dyDescent="0.35">
      <c r="D360" s="35"/>
      <c r="E360" s="36"/>
      <c r="F360" s="37"/>
      <c r="G360" s="24"/>
      <c r="H360" s="38"/>
    </row>
    <row r="361" spans="4:8" x14ac:dyDescent="0.35">
      <c r="D361" s="35"/>
      <c r="E361" s="36"/>
      <c r="F361" s="37"/>
      <c r="G361" s="24"/>
      <c r="H361" s="38"/>
    </row>
    <row r="362" spans="4:8" x14ac:dyDescent="0.35">
      <c r="D362" s="35"/>
      <c r="E362" s="36"/>
      <c r="F362" s="37"/>
      <c r="G362" s="24"/>
      <c r="H362" s="38"/>
    </row>
    <row r="363" spans="4:8" x14ac:dyDescent="0.35">
      <c r="D363" s="35"/>
      <c r="E363" s="36"/>
      <c r="F363" s="37"/>
      <c r="G363" s="24"/>
      <c r="H363" s="38"/>
    </row>
    <row r="364" spans="4:8" x14ac:dyDescent="0.35">
      <c r="D364" s="35"/>
      <c r="E364" s="36"/>
      <c r="F364" s="37"/>
      <c r="G364" s="24"/>
      <c r="H364" s="38"/>
    </row>
    <row r="365" spans="4:8" x14ac:dyDescent="0.35">
      <c r="D365" s="35"/>
      <c r="E365" s="36"/>
      <c r="F365" s="37"/>
      <c r="G365" s="24"/>
      <c r="H365" s="38"/>
    </row>
    <row r="366" spans="4:8" x14ac:dyDescent="0.35">
      <c r="D366" s="35"/>
      <c r="E366" s="36"/>
      <c r="F366" s="37"/>
      <c r="G366" s="24"/>
      <c r="H366" s="38"/>
    </row>
    <row r="367" spans="4:8" x14ac:dyDescent="0.35">
      <c r="D367" s="35"/>
      <c r="E367" s="36"/>
      <c r="F367" s="37"/>
      <c r="G367" s="24"/>
      <c r="H367" s="38"/>
    </row>
    <row r="368" spans="4:8" x14ac:dyDescent="0.35">
      <c r="D368" s="35"/>
      <c r="E368" s="36"/>
      <c r="F368" s="37"/>
      <c r="G368" s="24"/>
      <c r="H368" s="38"/>
    </row>
    <row r="369" spans="4:8" x14ac:dyDescent="0.35">
      <c r="D369" s="35"/>
      <c r="E369" s="36"/>
      <c r="F369" s="37"/>
      <c r="G369" s="24"/>
      <c r="H369" s="38"/>
    </row>
    <row r="370" spans="4:8" x14ac:dyDescent="0.35">
      <c r="D370" s="35"/>
      <c r="E370" s="36"/>
      <c r="F370" s="37"/>
      <c r="G370" s="24"/>
      <c r="H370" s="38"/>
    </row>
    <row r="371" spans="4:8" x14ac:dyDescent="0.35">
      <c r="D371" s="35"/>
      <c r="E371" s="36"/>
      <c r="F371" s="37"/>
      <c r="G371" s="24"/>
      <c r="H371" s="38"/>
    </row>
    <row r="372" spans="4:8" x14ac:dyDescent="0.35">
      <c r="D372" s="35"/>
      <c r="E372" s="36"/>
      <c r="F372" s="37"/>
      <c r="G372" s="24"/>
      <c r="H372" s="38"/>
    </row>
    <row r="373" spans="4:8" x14ac:dyDescent="0.35">
      <c r="D373" s="35"/>
      <c r="E373" s="36"/>
      <c r="F373" s="37"/>
      <c r="G373" s="24"/>
      <c r="H373" s="38"/>
    </row>
    <row r="374" spans="4:8" x14ac:dyDescent="0.35">
      <c r="D374" s="35"/>
      <c r="E374" s="36"/>
      <c r="F374" s="37"/>
      <c r="G374" s="24"/>
      <c r="H374" s="38"/>
    </row>
    <row r="375" spans="4:8" x14ac:dyDescent="0.35">
      <c r="D375" s="35"/>
      <c r="E375" s="36"/>
      <c r="F375" s="37"/>
      <c r="G375" s="24"/>
      <c r="H375" s="38"/>
    </row>
    <row r="376" spans="4:8" x14ac:dyDescent="0.35">
      <c r="D376" s="35"/>
      <c r="E376" s="36"/>
      <c r="F376" s="37"/>
      <c r="G376" s="24"/>
      <c r="H376" s="38"/>
    </row>
    <row r="377" spans="4:8" x14ac:dyDescent="0.35">
      <c r="D377" s="35"/>
      <c r="E377" s="36"/>
      <c r="F377" s="37"/>
      <c r="G377" s="24"/>
      <c r="H377" s="38"/>
    </row>
    <row r="378" spans="4:8" x14ac:dyDescent="0.35">
      <c r="D378" s="35"/>
      <c r="E378" s="36"/>
      <c r="F378" s="37"/>
      <c r="G378" s="24"/>
      <c r="H378" s="38"/>
    </row>
    <row r="379" spans="4:8" x14ac:dyDescent="0.35">
      <c r="D379" s="35"/>
      <c r="E379" s="36"/>
      <c r="F379" s="37"/>
      <c r="G379" s="24"/>
      <c r="H379" s="38"/>
    </row>
    <row r="380" spans="4:8" x14ac:dyDescent="0.35">
      <c r="D380" s="35"/>
      <c r="E380" s="36"/>
      <c r="F380" s="37"/>
      <c r="G380" s="24"/>
      <c r="H380" s="38"/>
    </row>
    <row r="381" spans="4:8" x14ac:dyDescent="0.35">
      <c r="D381" s="35"/>
      <c r="E381" s="36"/>
      <c r="F381" s="37"/>
      <c r="G381" s="24"/>
      <c r="H381" s="38"/>
    </row>
    <row r="382" spans="4:8" x14ac:dyDescent="0.35">
      <c r="D382" s="35"/>
      <c r="E382" s="36"/>
      <c r="F382" s="37"/>
      <c r="G382" s="24"/>
      <c r="H382" s="38"/>
    </row>
    <row r="383" spans="4:8" x14ac:dyDescent="0.35">
      <c r="D383" s="35"/>
      <c r="E383" s="36"/>
      <c r="F383" s="37"/>
      <c r="G383" s="24"/>
      <c r="H383" s="38"/>
    </row>
    <row r="384" spans="4:8" x14ac:dyDescent="0.35">
      <c r="D384" s="35"/>
      <c r="E384" s="36"/>
      <c r="F384" s="37"/>
      <c r="G384" s="24"/>
      <c r="H384" s="38"/>
    </row>
    <row r="385" spans="4:8" x14ac:dyDescent="0.35">
      <c r="D385" s="35"/>
      <c r="E385" s="36"/>
      <c r="F385" s="37"/>
      <c r="G385" s="24"/>
      <c r="H385" s="38"/>
    </row>
    <row r="386" spans="4:8" x14ac:dyDescent="0.35">
      <c r="D386" s="35"/>
      <c r="E386" s="36"/>
      <c r="F386" s="37"/>
      <c r="G386" s="24"/>
      <c r="H386" s="38"/>
    </row>
    <row r="387" spans="4:8" x14ac:dyDescent="0.35">
      <c r="D387" s="35"/>
      <c r="E387" s="36"/>
      <c r="F387" s="37"/>
      <c r="G387" s="24"/>
      <c r="H387" s="38"/>
    </row>
    <row r="388" spans="4:8" x14ac:dyDescent="0.35">
      <c r="D388" s="35"/>
      <c r="E388" s="36"/>
      <c r="F388" s="37"/>
      <c r="G388" s="24"/>
      <c r="H388" s="38"/>
    </row>
    <row r="389" spans="4:8" x14ac:dyDescent="0.35">
      <c r="D389" s="35"/>
      <c r="E389" s="36"/>
      <c r="F389" s="37"/>
      <c r="G389" s="24"/>
      <c r="H389" s="38"/>
    </row>
    <row r="390" spans="4:8" x14ac:dyDescent="0.35">
      <c r="D390" s="35"/>
      <c r="E390" s="36"/>
      <c r="F390" s="37"/>
      <c r="G390" s="24"/>
      <c r="H390" s="38"/>
    </row>
    <row r="391" spans="4:8" x14ac:dyDescent="0.35">
      <c r="D391" s="35"/>
      <c r="E391" s="36"/>
      <c r="F391" s="37"/>
      <c r="G391" s="24"/>
      <c r="H391" s="38"/>
    </row>
    <row r="392" spans="4:8" x14ac:dyDescent="0.35">
      <c r="D392" s="35"/>
      <c r="E392" s="36"/>
      <c r="F392" s="37"/>
      <c r="G392" s="24"/>
      <c r="H392" s="38"/>
    </row>
    <row r="393" spans="4:8" x14ac:dyDescent="0.35">
      <c r="D393" s="35"/>
      <c r="E393" s="36"/>
      <c r="F393" s="37"/>
      <c r="G393" s="24"/>
      <c r="H393" s="38"/>
    </row>
    <row r="394" spans="4:8" x14ac:dyDescent="0.35">
      <c r="D394" s="35"/>
      <c r="E394" s="36"/>
      <c r="F394" s="37"/>
      <c r="G394" s="24"/>
      <c r="H394" s="38"/>
    </row>
    <row r="395" spans="4:8" x14ac:dyDescent="0.35">
      <c r="D395" s="35"/>
      <c r="E395" s="36"/>
      <c r="F395" s="37"/>
      <c r="G395" s="24"/>
      <c r="H395" s="38"/>
    </row>
    <row r="396" spans="4:8" x14ac:dyDescent="0.35">
      <c r="D396" s="35"/>
      <c r="E396" s="36"/>
      <c r="F396" s="37"/>
      <c r="G396" s="24"/>
      <c r="H396" s="38"/>
    </row>
    <row r="397" spans="4:8" x14ac:dyDescent="0.35">
      <c r="D397" s="35"/>
      <c r="E397" s="36"/>
      <c r="F397" s="37"/>
      <c r="G397" s="24"/>
      <c r="H397" s="38"/>
    </row>
    <row r="398" spans="4:8" x14ac:dyDescent="0.35">
      <c r="D398" s="35"/>
      <c r="E398" s="36"/>
      <c r="F398" s="37"/>
      <c r="G398" s="24"/>
      <c r="H398" s="38"/>
    </row>
    <row r="399" spans="4:8" x14ac:dyDescent="0.35">
      <c r="D399" s="35"/>
      <c r="E399" s="36"/>
      <c r="F399" s="37"/>
      <c r="G399" s="24"/>
      <c r="H399" s="38"/>
    </row>
    <row r="400" spans="4:8" x14ac:dyDescent="0.35">
      <c r="D400" s="35"/>
      <c r="E400" s="36"/>
      <c r="F400" s="37"/>
      <c r="G400" s="24"/>
      <c r="H400" s="38"/>
    </row>
    <row r="401" spans="4:8" x14ac:dyDescent="0.35">
      <c r="D401" s="35"/>
      <c r="E401" s="36"/>
      <c r="F401" s="37"/>
      <c r="G401" s="24"/>
      <c r="H401" s="38"/>
    </row>
    <row r="402" spans="4:8" x14ac:dyDescent="0.35">
      <c r="D402" s="35"/>
      <c r="E402" s="36"/>
      <c r="F402" s="37"/>
      <c r="G402" s="24"/>
      <c r="H402" s="38"/>
    </row>
    <row r="403" spans="4:8" x14ac:dyDescent="0.35">
      <c r="D403" s="35"/>
      <c r="E403" s="36"/>
      <c r="F403" s="37"/>
      <c r="G403" s="24"/>
      <c r="H403" s="38"/>
    </row>
    <row r="404" spans="4:8" x14ac:dyDescent="0.35">
      <c r="D404" s="35"/>
      <c r="E404" s="36"/>
      <c r="F404" s="37"/>
      <c r="G404" s="24"/>
      <c r="H404" s="38"/>
    </row>
    <row r="405" spans="4:8" x14ac:dyDescent="0.35">
      <c r="D405" s="35"/>
      <c r="E405" s="36"/>
      <c r="F405" s="37"/>
      <c r="G405" s="24"/>
      <c r="H405" s="38"/>
    </row>
    <row r="406" spans="4:8" x14ac:dyDescent="0.35">
      <c r="D406" s="35"/>
      <c r="E406" s="36"/>
      <c r="F406" s="37"/>
      <c r="G406" s="24"/>
      <c r="H406" s="38"/>
    </row>
    <row r="407" spans="4:8" x14ac:dyDescent="0.35">
      <c r="D407" s="35"/>
      <c r="E407" s="36"/>
      <c r="F407" s="37"/>
      <c r="G407" s="24"/>
      <c r="H407" s="38"/>
    </row>
    <row r="408" spans="4:8" x14ac:dyDescent="0.35">
      <c r="D408" s="35"/>
      <c r="E408" s="36"/>
      <c r="F408" s="37"/>
      <c r="G408" s="24"/>
      <c r="H408" s="38"/>
    </row>
    <row r="409" spans="4:8" x14ac:dyDescent="0.35">
      <c r="D409" s="35"/>
      <c r="E409" s="36"/>
      <c r="F409" s="37"/>
      <c r="G409" s="24"/>
      <c r="H409" s="38"/>
    </row>
    <row r="410" spans="4:8" x14ac:dyDescent="0.35">
      <c r="D410" s="35"/>
      <c r="E410" s="36"/>
      <c r="F410" s="37"/>
      <c r="G410" s="24"/>
      <c r="H410" s="38"/>
    </row>
    <row r="411" spans="4:8" x14ac:dyDescent="0.35">
      <c r="D411" s="35"/>
      <c r="E411" s="36"/>
      <c r="F411" s="37"/>
      <c r="G411" s="24"/>
      <c r="H411" s="38"/>
    </row>
    <row r="412" spans="4:8" x14ac:dyDescent="0.35">
      <c r="D412" s="35"/>
      <c r="E412" s="36"/>
      <c r="F412" s="37"/>
      <c r="G412" s="24"/>
      <c r="H412" s="38"/>
    </row>
    <row r="413" spans="4:8" x14ac:dyDescent="0.35">
      <c r="D413" s="35"/>
      <c r="E413" s="36"/>
      <c r="F413" s="37"/>
      <c r="G413" s="24"/>
      <c r="H413" s="38"/>
    </row>
    <row r="414" spans="4:8" x14ac:dyDescent="0.35">
      <c r="D414" s="35"/>
      <c r="E414" s="36"/>
      <c r="F414" s="37"/>
      <c r="G414" s="24"/>
      <c r="H414" s="38"/>
    </row>
    <row r="415" spans="4:8" x14ac:dyDescent="0.35">
      <c r="D415" s="35"/>
      <c r="E415" s="36"/>
      <c r="F415" s="37"/>
      <c r="G415" s="24"/>
      <c r="H415" s="38"/>
    </row>
    <row r="416" spans="4:8" x14ac:dyDescent="0.35">
      <c r="D416" s="35"/>
      <c r="E416" s="36"/>
      <c r="F416" s="37"/>
      <c r="G416" s="24"/>
      <c r="H416" s="38"/>
    </row>
    <row r="417" spans="4:8" x14ac:dyDescent="0.35">
      <c r="D417" s="35"/>
      <c r="E417" s="36"/>
      <c r="F417" s="37"/>
      <c r="G417" s="24"/>
      <c r="H417" s="38"/>
    </row>
    <row r="418" spans="4:8" x14ac:dyDescent="0.35">
      <c r="D418" s="35"/>
      <c r="E418" s="36"/>
      <c r="F418" s="37"/>
      <c r="G418" s="24"/>
      <c r="H418" s="38"/>
    </row>
    <row r="419" spans="4:8" x14ac:dyDescent="0.35">
      <c r="D419" s="35"/>
      <c r="E419" s="36"/>
      <c r="F419" s="37"/>
      <c r="G419" s="24"/>
      <c r="H419" s="38"/>
    </row>
    <row r="420" spans="4:8" x14ac:dyDescent="0.35">
      <c r="D420" s="35"/>
      <c r="E420" s="36"/>
      <c r="F420" s="37"/>
      <c r="G420" s="24"/>
      <c r="H420" s="38"/>
    </row>
    <row r="421" spans="4:8" x14ac:dyDescent="0.35">
      <c r="D421" s="35"/>
      <c r="E421" s="36"/>
      <c r="F421" s="37"/>
      <c r="G421" s="24"/>
      <c r="H421" s="38"/>
    </row>
    <row r="422" spans="4:8" x14ac:dyDescent="0.35">
      <c r="D422" s="35"/>
      <c r="E422" s="36"/>
      <c r="F422" s="37"/>
      <c r="G422" s="24"/>
      <c r="H422" s="38"/>
    </row>
    <row r="423" spans="4:8" x14ac:dyDescent="0.35">
      <c r="D423" s="35"/>
      <c r="E423" s="36"/>
      <c r="F423" s="37"/>
      <c r="G423" s="24"/>
      <c r="H423" s="38"/>
    </row>
    <row r="424" spans="4:8" x14ac:dyDescent="0.35">
      <c r="D424" s="35"/>
      <c r="E424" s="36"/>
      <c r="F424" s="37"/>
      <c r="G424" s="24"/>
      <c r="H424" s="38"/>
    </row>
    <row r="425" spans="4:8" x14ac:dyDescent="0.35">
      <c r="D425" s="35"/>
      <c r="E425" s="36"/>
      <c r="F425" s="37"/>
      <c r="G425" s="24"/>
      <c r="H425" s="38"/>
    </row>
    <row r="426" spans="4:8" x14ac:dyDescent="0.35">
      <c r="D426" s="35"/>
      <c r="E426" s="36"/>
      <c r="F426" s="37"/>
      <c r="G426" s="24"/>
      <c r="H426" s="38"/>
    </row>
    <row r="427" spans="4:8" x14ac:dyDescent="0.35">
      <c r="D427" s="35"/>
      <c r="E427" s="36"/>
      <c r="F427" s="37"/>
      <c r="G427" s="24"/>
      <c r="H427" s="38"/>
    </row>
    <row r="428" spans="4:8" x14ac:dyDescent="0.35">
      <c r="D428" s="35"/>
      <c r="E428" s="36"/>
      <c r="F428" s="37"/>
      <c r="G428" s="24"/>
      <c r="H428" s="38"/>
    </row>
    <row r="429" spans="4:8" x14ac:dyDescent="0.35">
      <c r="D429" s="35"/>
      <c r="E429" s="36"/>
      <c r="F429" s="37"/>
      <c r="G429" s="24"/>
      <c r="H429" s="38"/>
    </row>
    <row r="430" spans="4:8" x14ac:dyDescent="0.35">
      <c r="D430" s="35"/>
      <c r="E430" s="36"/>
      <c r="F430" s="37"/>
      <c r="G430" s="24"/>
      <c r="H430" s="38"/>
    </row>
    <row r="431" spans="4:8" x14ac:dyDescent="0.35">
      <c r="D431" s="35"/>
      <c r="E431" s="36"/>
      <c r="F431" s="37"/>
      <c r="G431" s="24"/>
      <c r="H431" s="38"/>
    </row>
    <row r="432" spans="4:8" x14ac:dyDescent="0.35">
      <c r="D432" s="35"/>
      <c r="E432" s="36"/>
      <c r="F432" s="37"/>
      <c r="G432" s="24"/>
      <c r="H432" s="38"/>
    </row>
    <row r="433" spans="4:8" x14ac:dyDescent="0.35">
      <c r="D433" s="35"/>
      <c r="E433" s="36"/>
      <c r="F433" s="37"/>
      <c r="G433" s="24"/>
      <c r="H433" s="38"/>
    </row>
    <row r="434" spans="4:8" x14ac:dyDescent="0.35">
      <c r="D434" s="35"/>
      <c r="E434" s="36"/>
      <c r="F434" s="37"/>
      <c r="G434" s="24"/>
      <c r="H434" s="38"/>
    </row>
    <row r="435" spans="4:8" x14ac:dyDescent="0.35">
      <c r="D435" s="35"/>
      <c r="E435" s="36"/>
      <c r="F435" s="37"/>
      <c r="G435" s="24"/>
      <c r="H435" s="38"/>
    </row>
    <row r="436" spans="4:8" x14ac:dyDescent="0.35">
      <c r="D436" s="35"/>
      <c r="E436" s="36"/>
      <c r="F436" s="37"/>
      <c r="G436" s="24"/>
      <c r="H436" s="38"/>
    </row>
    <row r="437" spans="4:8" x14ac:dyDescent="0.35">
      <c r="D437" s="35"/>
      <c r="E437" s="36"/>
      <c r="F437" s="37"/>
      <c r="G437" s="24"/>
      <c r="H437" s="38"/>
    </row>
    <row r="438" spans="4:8" x14ac:dyDescent="0.35">
      <c r="D438" s="35"/>
      <c r="E438" s="36"/>
      <c r="F438" s="37"/>
      <c r="G438" s="24"/>
      <c r="H438" s="38"/>
    </row>
    <row r="439" spans="4:8" x14ac:dyDescent="0.35">
      <c r="D439" s="35"/>
      <c r="E439" s="36"/>
      <c r="F439" s="37"/>
      <c r="G439" s="24"/>
      <c r="H439" s="38"/>
    </row>
    <row r="440" spans="4:8" x14ac:dyDescent="0.35">
      <c r="D440" s="35"/>
      <c r="E440" s="36"/>
      <c r="F440" s="37"/>
      <c r="G440" s="24"/>
      <c r="H440" s="38"/>
    </row>
    <row r="441" spans="4:8" x14ac:dyDescent="0.35">
      <c r="D441" s="35"/>
      <c r="E441" s="36"/>
      <c r="F441" s="37"/>
      <c r="G441" s="24"/>
      <c r="H441" s="38"/>
    </row>
    <row r="442" spans="4:8" x14ac:dyDescent="0.35">
      <c r="D442" s="35"/>
      <c r="E442" s="36"/>
      <c r="F442" s="37"/>
      <c r="G442" s="24"/>
      <c r="H442" s="38"/>
    </row>
    <row r="443" spans="4:8" x14ac:dyDescent="0.35">
      <c r="D443" s="35"/>
      <c r="E443" s="36"/>
      <c r="F443" s="37"/>
      <c r="G443" s="24"/>
      <c r="H443" s="38"/>
    </row>
    <row r="444" spans="4:8" x14ac:dyDescent="0.35">
      <c r="D444" s="35"/>
      <c r="E444" s="36"/>
      <c r="F444" s="37"/>
      <c r="G444" s="24"/>
      <c r="H444" s="38"/>
    </row>
    <row r="445" spans="4:8" x14ac:dyDescent="0.35">
      <c r="D445" s="35"/>
      <c r="E445" s="36"/>
      <c r="F445" s="37"/>
      <c r="G445" s="24"/>
      <c r="H445" s="38"/>
    </row>
    <row r="446" spans="4:8" x14ac:dyDescent="0.35">
      <c r="D446" s="35"/>
      <c r="E446" s="36"/>
      <c r="F446" s="37"/>
      <c r="G446" s="24"/>
      <c r="H446" s="38"/>
    </row>
    <row r="447" spans="4:8" x14ac:dyDescent="0.35">
      <c r="D447" s="35"/>
      <c r="E447" s="36"/>
      <c r="F447" s="37"/>
      <c r="G447" s="24"/>
      <c r="H447" s="38"/>
    </row>
    <row r="448" spans="4:8" x14ac:dyDescent="0.35">
      <c r="D448" s="35"/>
      <c r="E448" s="36"/>
      <c r="F448" s="37"/>
      <c r="G448" s="24"/>
      <c r="H448" s="38"/>
    </row>
    <row r="449" spans="4:8" x14ac:dyDescent="0.35">
      <c r="D449" s="35"/>
      <c r="E449" s="36"/>
      <c r="F449" s="37"/>
      <c r="G449" s="24"/>
      <c r="H449" s="38"/>
    </row>
    <row r="450" spans="4:8" x14ac:dyDescent="0.35">
      <c r="D450" s="35"/>
      <c r="E450" s="36"/>
      <c r="F450" s="37"/>
      <c r="G450" s="24"/>
      <c r="H450" s="38"/>
    </row>
    <row r="451" spans="4:8" x14ac:dyDescent="0.35">
      <c r="D451" s="35"/>
      <c r="E451" s="36"/>
      <c r="F451" s="37"/>
      <c r="G451" s="24"/>
      <c r="H451" s="38"/>
    </row>
    <row r="452" spans="4:8" x14ac:dyDescent="0.35">
      <c r="D452" s="35"/>
      <c r="E452" s="36"/>
      <c r="F452" s="37"/>
      <c r="G452" s="24"/>
      <c r="H452" s="38"/>
    </row>
    <row r="453" spans="4:8" x14ac:dyDescent="0.35">
      <c r="D453" s="35"/>
      <c r="E453" s="36"/>
      <c r="F453" s="37"/>
      <c r="G453" s="24"/>
      <c r="H453" s="38"/>
    </row>
    <row r="454" spans="4:8" x14ac:dyDescent="0.35">
      <c r="D454" s="35"/>
      <c r="E454" s="36"/>
      <c r="F454" s="37"/>
      <c r="G454" s="24"/>
      <c r="H454" s="38"/>
    </row>
    <row r="455" spans="4:8" x14ac:dyDescent="0.35">
      <c r="D455" s="35"/>
      <c r="E455" s="36"/>
      <c r="F455" s="37"/>
      <c r="G455" s="24"/>
      <c r="H455" s="38"/>
    </row>
    <row r="456" spans="4:8" x14ac:dyDescent="0.35">
      <c r="D456" s="35"/>
      <c r="E456" s="36"/>
      <c r="F456" s="37"/>
      <c r="G456" s="24"/>
      <c r="H456" s="38"/>
    </row>
    <row r="457" spans="4:8" x14ac:dyDescent="0.35">
      <c r="D457" s="35"/>
      <c r="E457" s="36"/>
      <c r="F457" s="37"/>
      <c r="G457" s="24"/>
      <c r="H457" s="38"/>
    </row>
    <row r="458" spans="4:8" x14ac:dyDescent="0.35">
      <c r="D458" s="35"/>
      <c r="E458" s="36"/>
      <c r="F458" s="37"/>
      <c r="G458" s="24"/>
      <c r="H458" s="38"/>
    </row>
    <row r="459" spans="4:8" x14ac:dyDescent="0.35">
      <c r="D459" s="35"/>
      <c r="E459" s="36"/>
      <c r="F459" s="37"/>
      <c r="G459" s="24"/>
      <c r="H459" s="38"/>
    </row>
    <row r="460" spans="4:8" x14ac:dyDescent="0.35">
      <c r="D460" s="35"/>
      <c r="E460" s="36"/>
      <c r="F460" s="37"/>
      <c r="G460" s="24"/>
      <c r="H460" s="38"/>
    </row>
    <row r="461" spans="4:8" x14ac:dyDescent="0.35">
      <c r="D461" s="35"/>
      <c r="E461" s="36"/>
      <c r="F461" s="37"/>
      <c r="G461" s="24"/>
      <c r="H461" s="38"/>
    </row>
    <row r="462" spans="4:8" x14ac:dyDescent="0.35">
      <c r="D462" s="35"/>
      <c r="E462" s="36"/>
      <c r="F462" s="37"/>
      <c r="G462" s="24"/>
      <c r="H462" s="38"/>
    </row>
    <row r="463" spans="4:8" x14ac:dyDescent="0.35">
      <c r="D463" s="35"/>
      <c r="E463" s="36"/>
      <c r="F463" s="37"/>
      <c r="G463" s="24"/>
      <c r="H463" s="38"/>
    </row>
    <row r="464" spans="4:8" x14ac:dyDescent="0.35">
      <c r="D464" s="35"/>
      <c r="E464" s="36"/>
      <c r="F464" s="37"/>
      <c r="G464" s="24"/>
      <c r="H464" s="38"/>
    </row>
    <row r="465" spans="4:8" x14ac:dyDescent="0.35">
      <c r="D465" s="35"/>
      <c r="E465" s="36"/>
      <c r="F465" s="37"/>
      <c r="G465" s="24"/>
      <c r="H465" s="38"/>
    </row>
    <row r="466" spans="4:8" x14ac:dyDescent="0.35">
      <c r="D466" s="35"/>
      <c r="E466" s="36"/>
      <c r="F466" s="37"/>
      <c r="G466" s="24"/>
      <c r="H466" s="38"/>
    </row>
    <row r="467" spans="4:8" x14ac:dyDescent="0.35">
      <c r="D467" s="35"/>
      <c r="E467" s="36"/>
      <c r="F467" s="37"/>
      <c r="G467" s="24"/>
      <c r="H467" s="38"/>
    </row>
    <row r="468" spans="4:8" x14ac:dyDescent="0.35">
      <c r="D468" s="35"/>
      <c r="E468" s="36"/>
      <c r="F468" s="37"/>
      <c r="G468" s="24"/>
      <c r="H468" s="38"/>
    </row>
    <row r="469" spans="4:8" x14ac:dyDescent="0.35">
      <c r="D469" s="35"/>
      <c r="E469" s="36"/>
      <c r="F469" s="37"/>
      <c r="G469" s="24"/>
      <c r="H469" s="38"/>
    </row>
    <row r="470" spans="4:8" x14ac:dyDescent="0.35">
      <c r="D470" s="35"/>
      <c r="E470" s="36"/>
      <c r="F470" s="37"/>
      <c r="G470" s="24"/>
      <c r="H470" s="38"/>
    </row>
    <row r="471" spans="4:8" x14ac:dyDescent="0.35">
      <c r="D471" s="35"/>
      <c r="E471" s="36"/>
      <c r="F471" s="37"/>
      <c r="G471" s="24"/>
      <c r="H471" s="38"/>
    </row>
    <row r="472" spans="4:8" x14ac:dyDescent="0.35">
      <c r="D472" s="35"/>
      <c r="E472" s="36"/>
      <c r="F472" s="37"/>
      <c r="G472" s="24"/>
      <c r="H472" s="38"/>
    </row>
    <row r="473" spans="4:8" x14ac:dyDescent="0.35">
      <c r="D473" s="35"/>
      <c r="E473" s="36"/>
      <c r="F473" s="37"/>
      <c r="G473" s="24"/>
      <c r="H473" s="38"/>
    </row>
    <row r="474" spans="4:8" x14ac:dyDescent="0.35">
      <c r="D474" s="35"/>
      <c r="E474" s="36"/>
      <c r="F474" s="37"/>
      <c r="G474" s="24"/>
      <c r="H474" s="38"/>
    </row>
    <row r="475" spans="4:8" x14ac:dyDescent="0.35">
      <c r="D475" s="35"/>
      <c r="E475" s="36"/>
      <c r="F475" s="37"/>
      <c r="G475" s="24"/>
      <c r="H475" s="38"/>
    </row>
    <row r="476" spans="4:8" x14ac:dyDescent="0.35">
      <c r="D476" s="35"/>
      <c r="E476" s="36"/>
      <c r="F476" s="37"/>
      <c r="G476" s="24"/>
      <c r="H476" s="38"/>
    </row>
    <row r="477" spans="4:8" x14ac:dyDescent="0.35">
      <c r="D477" s="35"/>
      <c r="E477" s="36"/>
      <c r="F477" s="37"/>
      <c r="G477" s="24"/>
      <c r="H477" s="38"/>
    </row>
    <row r="478" spans="4:8" x14ac:dyDescent="0.35">
      <c r="D478" s="35"/>
      <c r="E478" s="36"/>
      <c r="F478" s="37"/>
      <c r="G478" s="24"/>
      <c r="H478" s="38"/>
    </row>
    <row r="479" spans="4:8" x14ac:dyDescent="0.35">
      <c r="D479" s="35"/>
      <c r="E479" s="36"/>
      <c r="F479" s="37"/>
      <c r="G479" s="24"/>
      <c r="H479" s="38"/>
    </row>
    <row r="480" spans="4:8" x14ac:dyDescent="0.35">
      <c r="D480" s="35"/>
      <c r="E480" s="36"/>
      <c r="F480" s="37"/>
      <c r="G480" s="24"/>
      <c r="H480" s="38"/>
    </row>
    <row r="481" spans="4:8" x14ac:dyDescent="0.35">
      <c r="D481" s="35"/>
      <c r="E481" s="36"/>
      <c r="F481" s="37"/>
      <c r="G481" s="24"/>
      <c r="H481" s="38"/>
    </row>
    <row r="482" spans="4:8" x14ac:dyDescent="0.35">
      <c r="D482" s="35"/>
      <c r="E482" s="36"/>
      <c r="F482" s="37"/>
      <c r="G482" s="24"/>
      <c r="H482" s="38"/>
    </row>
    <row r="483" spans="4:8" x14ac:dyDescent="0.35">
      <c r="D483" s="35"/>
      <c r="E483" s="36"/>
      <c r="F483" s="37"/>
      <c r="G483" s="24"/>
      <c r="H483" s="38"/>
    </row>
    <row r="484" spans="4:8" x14ac:dyDescent="0.35">
      <c r="D484" s="35"/>
      <c r="E484" s="36"/>
      <c r="F484" s="37"/>
      <c r="G484" s="24"/>
      <c r="H484" s="38"/>
    </row>
    <row r="485" spans="4:8" x14ac:dyDescent="0.35">
      <c r="D485" s="35"/>
      <c r="E485" s="36"/>
      <c r="F485" s="37"/>
      <c r="G485" s="24"/>
      <c r="H485" s="38"/>
    </row>
    <row r="486" spans="4:8" x14ac:dyDescent="0.35">
      <c r="D486" s="35"/>
      <c r="E486" s="36"/>
      <c r="F486" s="37"/>
      <c r="G486" s="24"/>
      <c r="H486" s="38"/>
    </row>
    <row r="487" spans="4:8" x14ac:dyDescent="0.35">
      <c r="D487" s="35"/>
      <c r="E487" s="36"/>
      <c r="F487" s="37"/>
      <c r="G487" s="24"/>
      <c r="H487" s="38"/>
    </row>
    <row r="488" spans="4:8" x14ac:dyDescent="0.35">
      <c r="D488" s="35"/>
      <c r="E488" s="36"/>
      <c r="F488" s="37"/>
      <c r="G488" s="24"/>
      <c r="H488" s="38"/>
    </row>
    <row r="489" spans="4:8" x14ac:dyDescent="0.35">
      <c r="D489" s="35"/>
      <c r="E489" s="36"/>
      <c r="F489" s="37"/>
      <c r="G489" s="24"/>
      <c r="H489" s="38"/>
    </row>
    <row r="490" spans="4:8" x14ac:dyDescent="0.35">
      <c r="D490" s="35"/>
      <c r="E490" s="36"/>
      <c r="F490" s="37"/>
      <c r="G490" s="24"/>
      <c r="H490" s="38"/>
    </row>
    <row r="491" spans="4:8" x14ac:dyDescent="0.35">
      <c r="D491" s="35"/>
      <c r="E491" s="36"/>
      <c r="F491" s="37"/>
      <c r="G491" s="24"/>
      <c r="H491" s="38"/>
    </row>
    <row r="492" spans="4:8" x14ac:dyDescent="0.35">
      <c r="D492" s="35"/>
      <c r="E492" s="36"/>
      <c r="F492" s="37"/>
      <c r="G492" s="24"/>
      <c r="H492" s="38"/>
    </row>
    <row r="493" spans="4:8" x14ac:dyDescent="0.35">
      <c r="D493" s="35"/>
      <c r="E493" s="36"/>
      <c r="F493" s="37"/>
      <c r="G493" s="24"/>
      <c r="H493" s="38"/>
    </row>
    <row r="494" spans="4:8" x14ac:dyDescent="0.35">
      <c r="D494" s="35"/>
      <c r="E494" s="36"/>
      <c r="F494" s="37"/>
      <c r="G494" s="24"/>
      <c r="H494" s="38"/>
    </row>
    <row r="495" spans="4:8" x14ac:dyDescent="0.35">
      <c r="D495" s="35"/>
      <c r="E495" s="36"/>
      <c r="F495" s="37"/>
      <c r="G495" s="24"/>
      <c r="H495" s="38"/>
    </row>
    <row r="496" spans="4:8" x14ac:dyDescent="0.35">
      <c r="D496" s="35"/>
      <c r="E496" s="36"/>
      <c r="F496" s="37"/>
      <c r="G496" s="24"/>
      <c r="H496" s="38"/>
    </row>
    <row r="497" spans="4:8" x14ac:dyDescent="0.35">
      <c r="D497" s="35"/>
      <c r="E497" s="36"/>
      <c r="F497" s="37"/>
      <c r="G497" s="24"/>
      <c r="H497" s="38"/>
    </row>
    <row r="498" spans="4:8" x14ac:dyDescent="0.35">
      <c r="D498" s="35"/>
      <c r="E498" s="36"/>
      <c r="F498" s="37"/>
      <c r="G498" s="24"/>
      <c r="H498" s="38"/>
    </row>
    <row r="499" spans="4:8" x14ac:dyDescent="0.35">
      <c r="D499" s="35"/>
      <c r="E499" s="36"/>
      <c r="F499" s="37"/>
      <c r="G499" s="24"/>
      <c r="H499" s="38"/>
    </row>
    <row r="500" spans="4:8" x14ac:dyDescent="0.35">
      <c r="D500" s="35"/>
      <c r="E500" s="36"/>
      <c r="F500" s="37"/>
      <c r="G500" s="24"/>
      <c r="H500" s="38"/>
    </row>
    <row r="501" spans="4:8" x14ac:dyDescent="0.35">
      <c r="D501" s="35"/>
      <c r="E501" s="36"/>
      <c r="F501" s="37"/>
      <c r="G501" s="24"/>
      <c r="H501" s="38"/>
    </row>
    <row r="502" spans="4:8" x14ac:dyDescent="0.35">
      <c r="D502" s="35"/>
      <c r="E502" s="36"/>
      <c r="F502" s="37"/>
      <c r="G502" s="24"/>
      <c r="H502" s="38"/>
    </row>
    <row r="503" spans="4:8" x14ac:dyDescent="0.35">
      <c r="D503" s="35"/>
      <c r="E503" s="36"/>
      <c r="F503" s="37"/>
      <c r="G503" s="24"/>
      <c r="H503" s="38"/>
    </row>
    <row r="504" spans="4:8" x14ac:dyDescent="0.35">
      <c r="D504" s="35"/>
      <c r="E504" s="36"/>
      <c r="F504" s="37"/>
      <c r="G504" s="24"/>
      <c r="H504" s="38"/>
    </row>
    <row r="505" spans="4:8" x14ac:dyDescent="0.35">
      <c r="D505" s="35"/>
      <c r="E505" s="36"/>
      <c r="F505" s="37"/>
      <c r="G505" s="24"/>
      <c r="H505" s="38"/>
    </row>
    <row r="506" spans="4:8" x14ac:dyDescent="0.35">
      <c r="D506" s="35"/>
      <c r="E506" s="36"/>
      <c r="F506" s="37"/>
      <c r="G506" s="24"/>
      <c r="H506" s="38"/>
    </row>
    <row r="507" spans="4:8" x14ac:dyDescent="0.35">
      <c r="D507" s="35"/>
      <c r="E507" s="36"/>
      <c r="F507" s="37"/>
      <c r="G507" s="24"/>
      <c r="H507" s="38"/>
    </row>
    <row r="508" spans="4:8" x14ac:dyDescent="0.35">
      <c r="D508" s="35"/>
      <c r="E508" s="36"/>
      <c r="F508" s="37"/>
      <c r="G508" s="24"/>
      <c r="H508" s="38"/>
    </row>
    <row r="509" spans="4:8" x14ac:dyDescent="0.35">
      <c r="D509" s="35"/>
      <c r="E509" s="36"/>
      <c r="F509" s="37"/>
      <c r="G509" s="24"/>
      <c r="H509" s="38"/>
    </row>
    <row r="510" spans="4:8" x14ac:dyDescent="0.35">
      <c r="D510" s="35"/>
      <c r="E510" s="36"/>
      <c r="F510" s="37"/>
      <c r="G510" s="24"/>
      <c r="H510" s="38"/>
    </row>
    <row r="511" spans="4:8" x14ac:dyDescent="0.35">
      <c r="D511" s="35"/>
      <c r="E511" s="36"/>
      <c r="F511" s="37"/>
      <c r="G511" s="24"/>
      <c r="H511" s="38"/>
    </row>
    <row r="512" spans="4:8" x14ac:dyDescent="0.35">
      <c r="D512" s="35"/>
      <c r="E512" s="36"/>
      <c r="F512" s="37"/>
      <c r="G512" s="24"/>
      <c r="H512" s="38"/>
    </row>
    <row r="513" spans="4:8" x14ac:dyDescent="0.35">
      <c r="D513" s="35"/>
      <c r="E513" s="36"/>
      <c r="F513" s="37"/>
      <c r="G513" s="24"/>
      <c r="H513" s="38"/>
    </row>
    <row r="514" spans="4:8" x14ac:dyDescent="0.35">
      <c r="D514" s="35"/>
      <c r="E514" s="36"/>
      <c r="F514" s="37"/>
      <c r="G514" s="24"/>
      <c r="H514" s="38"/>
    </row>
    <row r="515" spans="4:8" x14ac:dyDescent="0.35">
      <c r="D515" s="35"/>
      <c r="E515" s="36"/>
      <c r="F515" s="37"/>
      <c r="G515" s="24"/>
      <c r="H515" s="38"/>
    </row>
    <row r="516" spans="4:8" x14ac:dyDescent="0.35">
      <c r="D516" s="35"/>
      <c r="E516" s="36"/>
      <c r="F516" s="37"/>
      <c r="G516" s="24"/>
      <c r="H516" s="38"/>
    </row>
    <row r="517" spans="4:8" x14ac:dyDescent="0.35">
      <c r="D517" s="35"/>
      <c r="E517" s="36"/>
      <c r="F517" s="37"/>
      <c r="G517" s="24"/>
      <c r="H517" s="38"/>
    </row>
    <row r="518" spans="4:8" x14ac:dyDescent="0.35">
      <c r="D518" s="35"/>
      <c r="E518" s="36"/>
      <c r="F518" s="37"/>
      <c r="G518" s="24"/>
      <c r="H518" s="38"/>
    </row>
    <row r="519" spans="4:8" x14ac:dyDescent="0.35">
      <c r="D519" s="35"/>
      <c r="E519" s="36"/>
      <c r="F519" s="37"/>
      <c r="G519" s="24"/>
      <c r="H519" s="38"/>
    </row>
    <row r="520" spans="4:8" x14ac:dyDescent="0.35">
      <c r="D520" s="35"/>
      <c r="E520" s="36"/>
      <c r="F520" s="37"/>
      <c r="G520" s="24"/>
      <c r="H520" s="38"/>
    </row>
    <row r="521" spans="4:8" x14ac:dyDescent="0.35">
      <c r="D521" s="35"/>
      <c r="E521" s="36"/>
      <c r="F521" s="37"/>
      <c r="G521" s="24"/>
      <c r="H521" s="38"/>
    </row>
    <row r="522" spans="4:8" x14ac:dyDescent="0.35">
      <c r="D522" s="35"/>
      <c r="E522" s="36"/>
      <c r="F522" s="37"/>
      <c r="G522" s="24"/>
      <c r="H522" s="38"/>
    </row>
    <row r="523" spans="4:8" x14ac:dyDescent="0.35">
      <c r="D523" s="35"/>
      <c r="E523" s="36"/>
      <c r="F523" s="37"/>
      <c r="G523" s="24"/>
      <c r="H523" s="38"/>
    </row>
    <row r="524" spans="4:8" x14ac:dyDescent="0.35">
      <c r="D524" s="35"/>
      <c r="E524" s="36"/>
      <c r="F524" s="37"/>
      <c r="G524" s="24"/>
      <c r="H524" s="38"/>
    </row>
    <row r="525" spans="4:8" x14ac:dyDescent="0.35">
      <c r="D525" s="35"/>
      <c r="E525" s="36"/>
      <c r="F525" s="37"/>
      <c r="G525" s="24"/>
      <c r="H525" s="38"/>
    </row>
    <row r="526" spans="4:8" x14ac:dyDescent="0.35">
      <c r="D526" s="35"/>
      <c r="E526" s="36"/>
      <c r="F526" s="37"/>
      <c r="G526" s="24"/>
      <c r="H526" s="38"/>
    </row>
    <row r="527" spans="4:8" x14ac:dyDescent="0.35">
      <c r="D527" s="35"/>
      <c r="E527" s="36"/>
      <c r="F527" s="37"/>
      <c r="G527" s="24"/>
      <c r="H527" s="38"/>
    </row>
    <row r="528" spans="4:8" x14ac:dyDescent="0.35">
      <c r="D528" s="35"/>
      <c r="E528" s="36"/>
      <c r="F528" s="37"/>
      <c r="G528" s="24"/>
      <c r="H528" s="38"/>
    </row>
    <row r="529" spans="4:8" x14ac:dyDescent="0.35">
      <c r="D529" s="35"/>
      <c r="E529" s="36"/>
      <c r="F529" s="37"/>
      <c r="G529" s="24"/>
      <c r="H529" s="38"/>
    </row>
    <row r="530" spans="4:8" x14ac:dyDescent="0.35">
      <c r="D530" s="35"/>
      <c r="E530" s="36"/>
      <c r="F530" s="37"/>
      <c r="G530" s="24"/>
      <c r="H530" s="38"/>
    </row>
    <row r="531" spans="4:8" x14ac:dyDescent="0.35">
      <c r="D531" s="35"/>
      <c r="E531" s="36"/>
      <c r="F531" s="37"/>
      <c r="G531" s="24"/>
      <c r="H531" s="38"/>
    </row>
    <row r="532" spans="4:8" x14ac:dyDescent="0.35">
      <c r="D532" s="35"/>
      <c r="E532" s="36"/>
      <c r="F532" s="37"/>
      <c r="G532" s="24"/>
      <c r="H532" s="38"/>
    </row>
    <row r="533" spans="4:8" x14ac:dyDescent="0.35">
      <c r="D533" s="35"/>
      <c r="E533" s="36"/>
      <c r="F533" s="37"/>
      <c r="G533" s="24"/>
      <c r="H533" s="38"/>
    </row>
    <row r="534" spans="4:8" x14ac:dyDescent="0.35">
      <c r="D534" s="35"/>
      <c r="E534" s="36"/>
      <c r="F534" s="37"/>
      <c r="G534" s="24"/>
      <c r="H534" s="38"/>
    </row>
    <row r="535" spans="4:8" x14ac:dyDescent="0.35">
      <c r="D535" s="35"/>
      <c r="E535" s="36"/>
      <c r="F535" s="37"/>
      <c r="G535" s="24"/>
      <c r="H535" s="38"/>
    </row>
    <row r="536" spans="4:8" x14ac:dyDescent="0.35">
      <c r="D536" s="35"/>
      <c r="E536" s="36"/>
      <c r="F536" s="37"/>
      <c r="G536" s="24"/>
      <c r="H536" s="38"/>
    </row>
    <row r="537" spans="4:8" x14ac:dyDescent="0.35">
      <c r="D537" s="35"/>
      <c r="E537" s="36"/>
      <c r="F537" s="37"/>
      <c r="G537" s="24"/>
      <c r="H537" s="38"/>
    </row>
    <row r="538" spans="4:8" x14ac:dyDescent="0.35">
      <c r="D538" s="35"/>
      <c r="E538" s="36"/>
      <c r="F538" s="37"/>
      <c r="G538" s="24"/>
      <c r="H538" s="38"/>
    </row>
    <row r="539" spans="4:8" x14ac:dyDescent="0.35">
      <c r="D539" s="35"/>
      <c r="E539" s="36"/>
      <c r="F539" s="37"/>
      <c r="G539" s="24"/>
      <c r="H539" s="38"/>
    </row>
    <row r="540" spans="4:8" x14ac:dyDescent="0.35">
      <c r="D540" s="35"/>
      <c r="E540" s="36"/>
      <c r="F540" s="37"/>
      <c r="G540" s="24"/>
      <c r="H540" s="38"/>
    </row>
    <row r="541" spans="4:8" x14ac:dyDescent="0.35">
      <c r="D541" s="35"/>
      <c r="E541" s="36"/>
      <c r="F541" s="37"/>
      <c r="G541" s="24"/>
      <c r="H541" s="38"/>
    </row>
    <row r="542" spans="4:8" x14ac:dyDescent="0.35">
      <c r="D542" s="35"/>
      <c r="E542" s="36"/>
      <c r="F542" s="37"/>
      <c r="G542" s="24"/>
      <c r="H542" s="38"/>
    </row>
    <row r="543" spans="4:8" x14ac:dyDescent="0.35">
      <c r="D543" s="35"/>
      <c r="E543" s="36"/>
      <c r="F543" s="37"/>
      <c r="G543" s="24"/>
      <c r="H543" s="38"/>
    </row>
    <row r="544" spans="4:8" x14ac:dyDescent="0.35">
      <c r="D544" s="35"/>
      <c r="E544" s="36"/>
      <c r="F544" s="37"/>
      <c r="G544" s="24"/>
      <c r="H544" s="38"/>
    </row>
    <row r="545" spans="4:8" x14ac:dyDescent="0.35">
      <c r="D545" s="35"/>
      <c r="E545" s="36"/>
      <c r="F545" s="37"/>
      <c r="G545" s="24"/>
      <c r="H545" s="38"/>
    </row>
    <row r="546" spans="4:8" x14ac:dyDescent="0.35">
      <c r="D546" s="35"/>
      <c r="E546" s="36"/>
      <c r="F546" s="37"/>
      <c r="G546" s="24"/>
      <c r="H546" s="38"/>
    </row>
    <row r="547" spans="4:8" x14ac:dyDescent="0.35">
      <c r="D547" s="35"/>
      <c r="E547" s="36"/>
      <c r="F547" s="37"/>
      <c r="G547" s="24"/>
      <c r="H547" s="38"/>
    </row>
    <row r="548" spans="4:8" x14ac:dyDescent="0.35">
      <c r="D548" s="35"/>
      <c r="E548" s="36"/>
      <c r="F548" s="37"/>
      <c r="G548" s="24"/>
      <c r="H548" s="38"/>
    </row>
    <row r="549" spans="4:8" x14ac:dyDescent="0.35">
      <c r="D549" s="35"/>
      <c r="E549" s="36"/>
      <c r="F549" s="37"/>
      <c r="G549" s="24"/>
      <c r="H549" s="38"/>
    </row>
    <row r="550" spans="4:8" x14ac:dyDescent="0.35">
      <c r="D550" s="35"/>
      <c r="E550" s="36"/>
      <c r="F550" s="37"/>
      <c r="G550" s="24"/>
      <c r="H550" s="38"/>
    </row>
    <row r="551" spans="4:8" x14ac:dyDescent="0.35">
      <c r="D551" s="35"/>
      <c r="E551" s="36"/>
      <c r="F551" s="37"/>
      <c r="G551" s="24"/>
      <c r="H551" s="38"/>
    </row>
    <row r="552" spans="4:8" x14ac:dyDescent="0.35">
      <c r="D552" s="35"/>
      <c r="E552" s="36"/>
      <c r="F552" s="37"/>
      <c r="G552" s="24"/>
      <c r="H552" s="38"/>
    </row>
    <row r="553" spans="4:8" x14ac:dyDescent="0.35">
      <c r="D553" s="35"/>
      <c r="E553" s="36"/>
      <c r="F553" s="37"/>
      <c r="G553" s="24"/>
      <c r="H553" s="38"/>
    </row>
    <row r="554" spans="4:8" x14ac:dyDescent="0.35">
      <c r="D554" s="35"/>
      <c r="E554" s="36"/>
      <c r="F554" s="37"/>
      <c r="G554" s="24"/>
      <c r="H554" s="38"/>
    </row>
    <row r="555" spans="4:8" x14ac:dyDescent="0.35">
      <c r="D555" s="35"/>
      <c r="E555" s="36"/>
      <c r="F555" s="37"/>
      <c r="G555" s="24"/>
      <c r="H555" s="38"/>
    </row>
    <row r="556" spans="4:8" x14ac:dyDescent="0.35">
      <c r="D556" s="35"/>
      <c r="E556" s="36"/>
      <c r="F556" s="37"/>
      <c r="G556" s="24"/>
      <c r="H556" s="38"/>
    </row>
    <row r="557" spans="4:8" x14ac:dyDescent="0.35">
      <c r="D557" s="35"/>
      <c r="E557" s="36"/>
      <c r="F557" s="37"/>
      <c r="G557" s="24"/>
      <c r="H557" s="38"/>
    </row>
    <row r="558" spans="4:8" x14ac:dyDescent="0.35">
      <c r="D558" s="35"/>
      <c r="E558" s="36"/>
      <c r="F558" s="37"/>
      <c r="G558" s="24"/>
      <c r="H558" s="38"/>
    </row>
    <row r="559" spans="4:8" x14ac:dyDescent="0.35">
      <c r="D559" s="35"/>
      <c r="E559" s="36"/>
      <c r="F559" s="37"/>
      <c r="G559" s="24"/>
      <c r="H559" s="38"/>
    </row>
    <row r="560" spans="4:8" x14ac:dyDescent="0.35">
      <c r="D560" s="35"/>
      <c r="E560" s="36"/>
      <c r="F560" s="37"/>
      <c r="G560" s="24"/>
      <c r="H560" s="38"/>
    </row>
    <row r="561" spans="4:8" x14ac:dyDescent="0.35">
      <c r="D561" s="35"/>
      <c r="E561" s="36"/>
      <c r="F561" s="37"/>
      <c r="G561" s="24"/>
      <c r="H561" s="38"/>
    </row>
    <row r="562" spans="4:8" x14ac:dyDescent="0.35">
      <c r="D562" s="35"/>
      <c r="E562" s="36"/>
      <c r="F562" s="37"/>
      <c r="G562" s="24"/>
      <c r="H562" s="38"/>
    </row>
    <row r="563" spans="4:8" x14ac:dyDescent="0.35">
      <c r="D563" s="35"/>
      <c r="E563" s="36"/>
      <c r="F563" s="37"/>
      <c r="G563" s="24"/>
      <c r="H563" s="38"/>
    </row>
    <row r="564" spans="4:8" x14ac:dyDescent="0.35">
      <c r="D564" s="35"/>
      <c r="E564" s="36"/>
      <c r="F564" s="37"/>
      <c r="G564" s="24"/>
      <c r="H564" s="38"/>
    </row>
    <row r="565" spans="4:8" x14ac:dyDescent="0.35">
      <c r="D565" s="35"/>
      <c r="E565" s="36"/>
      <c r="F565" s="37"/>
      <c r="G565" s="24"/>
      <c r="H565" s="38"/>
    </row>
    <row r="566" spans="4:8" x14ac:dyDescent="0.35">
      <c r="D566" s="35"/>
      <c r="E566" s="36"/>
      <c r="F566" s="37"/>
      <c r="G566" s="24"/>
      <c r="H566" s="38"/>
    </row>
    <row r="567" spans="4:8" x14ac:dyDescent="0.35">
      <c r="D567" s="35"/>
      <c r="E567" s="36"/>
      <c r="F567" s="37"/>
      <c r="G567" s="24"/>
      <c r="H567" s="38"/>
    </row>
    <row r="568" spans="4:8" x14ac:dyDescent="0.35">
      <c r="D568" s="35"/>
      <c r="E568" s="36"/>
      <c r="F568" s="37"/>
      <c r="G568" s="24"/>
      <c r="H568" s="38"/>
    </row>
    <row r="569" spans="4:8" x14ac:dyDescent="0.35">
      <c r="D569" s="35"/>
      <c r="E569" s="36"/>
      <c r="F569" s="37"/>
      <c r="G569" s="24"/>
      <c r="H569" s="38"/>
    </row>
    <row r="570" spans="4:8" x14ac:dyDescent="0.35">
      <c r="D570" s="35"/>
      <c r="E570" s="36"/>
      <c r="F570" s="37"/>
      <c r="G570" s="24"/>
      <c r="H570" s="38"/>
    </row>
    <row r="571" spans="4:8" x14ac:dyDescent="0.35">
      <c r="D571" s="35"/>
      <c r="E571" s="36"/>
      <c r="F571" s="37"/>
      <c r="G571" s="24"/>
      <c r="H571" s="38"/>
    </row>
    <row r="572" spans="4:8" x14ac:dyDescent="0.35">
      <c r="D572" s="35"/>
      <c r="E572" s="36"/>
      <c r="F572" s="37"/>
      <c r="G572" s="24"/>
      <c r="H572" s="38"/>
    </row>
    <row r="573" spans="4:8" x14ac:dyDescent="0.35">
      <c r="D573" s="35"/>
      <c r="E573" s="36"/>
      <c r="F573" s="37"/>
      <c r="G573" s="24"/>
      <c r="H573" s="38"/>
    </row>
    <row r="574" spans="4:8" x14ac:dyDescent="0.35">
      <c r="D574" s="35"/>
      <c r="E574" s="36"/>
      <c r="F574" s="37"/>
      <c r="G574" s="24"/>
      <c r="H574" s="38"/>
    </row>
    <row r="575" spans="4:8" x14ac:dyDescent="0.35">
      <c r="D575" s="35"/>
      <c r="E575" s="36"/>
      <c r="F575" s="37"/>
      <c r="G575" s="24"/>
      <c r="H575" s="38"/>
    </row>
    <row r="576" spans="4:8" x14ac:dyDescent="0.35">
      <c r="D576" s="35"/>
      <c r="E576" s="36"/>
      <c r="F576" s="37"/>
      <c r="G576" s="24"/>
      <c r="H576" s="38"/>
    </row>
    <row r="577" spans="4:8" x14ac:dyDescent="0.35">
      <c r="D577" s="35"/>
      <c r="E577" s="36"/>
      <c r="F577" s="37"/>
      <c r="G577" s="24"/>
      <c r="H577" s="38"/>
    </row>
    <row r="578" spans="4:8" x14ac:dyDescent="0.35">
      <c r="D578" s="35"/>
      <c r="E578" s="36"/>
      <c r="F578" s="37"/>
      <c r="G578" s="24"/>
      <c r="H578" s="38"/>
    </row>
    <row r="579" spans="4:8" x14ac:dyDescent="0.35">
      <c r="D579" s="35"/>
      <c r="E579" s="36"/>
      <c r="F579" s="37"/>
      <c r="G579" s="24"/>
      <c r="H579" s="38"/>
    </row>
    <row r="580" spans="4:8" x14ac:dyDescent="0.35">
      <c r="D580" s="35"/>
      <c r="E580" s="36"/>
      <c r="F580" s="37"/>
      <c r="G580" s="24"/>
      <c r="H580" s="38"/>
    </row>
    <row r="581" spans="4:8" x14ac:dyDescent="0.35">
      <c r="D581" s="35"/>
      <c r="E581" s="36"/>
      <c r="F581" s="37"/>
      <c r="G581" s="24"/>
      <c r="H581" s="38"/>
    </row>
    <row r="582" spans="4:8" x14ac:dyDescent="0.35">
      <c r="D582" s="35"/>
      <c r="E582" s="36"/>
      <c r="F582" s="37"/>
      <c r="G582" s="24"/>
      <c r="H582" s="38"/>
    </row>
    <row r="583" spans="4:8" x14ac:dyDescent="0.35">
      <c r="D583" s="35"/>
      <c r="E583" s="36"/>
      <c r="F583" s="37"/>
      <c r="G583" s="24"/>
      <c r="H583" s="38"/>
    </row>
    <row r="584" spans="4:8" x14ac:dyDescent="0.35">
      <c r="D584" s="35"/>
      <c r="E584" s="36"/>
      <c r="F584" s="37"/>
      <c r="G584" s="24"/>
      <c r="H584" s="38"/>
    </row>
    <row r="585" spans="4:8" x14ac:dyDescent="0.35">
      <c r="D585" s="35"/>
      <c r="E585" s="36"/>
      <c r="F585" s="37"/>
      <c r="G585" s="24"/>
      <c r="H585" s="38"/>
    </row>
    <row r="586" spans="4:8" x14ac:dyDescent="0.35">
      <c r="D586" s="35"/>
      <c r="E586" s="36"/>
      <c r="F586" s="37"/>
      <c r="G586" s="24"/>
      <c r="H586" s="38"/>
    </row>
    <row r="587" spans="4:8" x14ac:dyDescent="0.35">
      <c r="D587" s="35"/>
      <c r="E587" s="36"/>
      <c r="F587" s="37"/>
      <c r="G587" s="24"/>
      <c r="H587" s="38"/>
    </row>
    <row r="588" spans="4:8" x14ac:dyDescent="0.35">
      <c r="D588" s="35"/>
      <c r="E588" s="36"/>
      <c r="F588" s="37"/>
      <c r="G588" s="24"/>
      <c r="H588" s="38"/>
    </row>
    <row r="589" spans="4:8" x14ac:dyDescent="0.35">
      <c r="D589" s="35"/>
      <c r="E589" s="36"/>
      <c r="F589" s="37"/>
      <c r="G589" s="24"/>
      <c r="H589" s="38"/>
    </row>
    <row r="590" spans="4:8" x14ac:dyDescent="0.35">
      <c r="D590" s="35"/>
      <c r="E590" s="36"/>
      <c r="F590" s="37"/>
      <c r="G590" s="24"/>
      <c r="H590" s="38"/>
    </row>
    <row r="591" spans="4:8" x14ac:dyDescent="0.35">
      <c r="D591" s="35"/>
      <c r="E591" s="36"/>
      <c r="F591" s="37"/>
      <c r="G591" s="24"/>
      <c r="H591" s="38"/>
    </row>
    <row r="592" spans="4:8" x14ac:dyDescent="0.35">
      <c r="D592" s="35"/>
      <c r="E592" s="36"/>
      <c r="F592" s="37"/>
      <c r="G592" s="24"/>
      <c r="H592" s="38"/>
    </row>
    <row r="593" spans="4:8" x14ac:dyDescent="0.35">
      <c r="D593" s="35"/>
      <c r="E593" s="36"/>
      <c r="F593" s="37"/>
      <c r="G593" s="24"/>
      <c r="H593" s="38"/>
    </row>
    <row r="594" spans="4:8" x14ac:dyDescent="0.35">
      <c r="D594" s="35"/>
      <c r="E594" s="36"/>
      <c r="F594" s="37"/>
      <c r="G594" s="24"/>
      <c r="H594" s="38"/>
    </row>
    <row r="595" spans="4:8" x14ac:dyDescent="0.35">
      <c r="D595" s="35"/>
      <c r="E595" s="36"/>
      <c r="F595" s="37"/>
      <c r="G595" s="24"/>
      <c r="H595" s="38"/>
    </row>
    <row r="596" spans="4:8" x14ac:dyDescent="0.35">
      <c r="D596" s="35"/>
      <c r="E596" s="36"/>
      <c r="F596" s="37"/>
      <c r="G596" s="24"/>
      <c r="H596" s="38"/>
    </row>
    <row r="597" spans="4:8" x14ac:dyDescent="0.35">
      <c r="D597" s="35"/>
      <c r="E597" s="36"/>
      <c r="F597" s="37"/>
      <c r="G597" s="24"/>
      <c r="H597" s="38"/>
    </row>
    <row r="598" spans="4:8" x14ac:dyDescent="0.35">
      <c r="D598" s="35"/>
      <c r="E598" s="36"/>
      <c r="F598" s="37"/>
      <c r="G598" s="24"/>
      <c r="H598" s="38"/>
    </row>
    <row r="599" spans="4:8" x14ac:dyDescent="0.35">
      <c r="D599" s="35"/>
      <c r="E599" s="36"/>
      <c r="F599" s="37"/>
      <c r="G599" s="24"/>
      <c r="H599" s="38"/>
    </row>
    <row r="600" spans="4:8" x14ac:dyDescent="0.35">
      <c r="D600" s="35"/>
      <c r="E600" s="36"/>
      <c r="F600" s="37"/>
      <c r="G600" s="24"/>
      <c r="H600" s="38"/>
    </row>
    <row r="601" spans="4:8" x14ac:dyDescent="0.35">
      <c r="D601" s="35"/>
      <c r="E601" s="36"/>
      <c r="F601" s="37"/>
      <c r="G601" s="24"/>
      <c r="H601" s="38"/>
    </row>
    <row r="602" spans="4:8" x14ac:dyDescent="0.35">
      <c r="D602" s="35"/>
      <c r="E602" s="36"/>
      <c r="F602" s="37"/>
      <c r="G602" s="24"/>
      <c r="H602" s="38"/>
    </row>
    <row r="603" spans="4:8" x14ac:dyDescent="0.35">
      <c r="D603" s="35"/>
      <c r="E603" s="36"/>
      <c r="F603" s="37"/>
      <c r="G603" s="24"/>
      <c r="H603" s="38"/>
    </row>
    <row r="604" spans="4:8" x14ac:dyDescent="0.35">
      <c r="D604" s="35"/>
      <c r="E604" s="36"/>
      <c r="F604" s="37"/>
      <c r="G604" s="24"/>
      <c r="H604" s="38"/>
    </row>
    <row r="605" spans="4:8" x14ac:dyDescent="0.35">
      <c r="D605" s="35"/>
      <c r="E605" s="36"/>
      <c r="F605" s="37"/>
      <c r="G605" s="24"/>
      <c r="H605" s="38"/>
    </row>
    <row r="606" spans="4:8" x14ac:dyDescent="0.35">
      <c r="D606" s="35"/>
      <c r="E606" s="36"/>
      <c r="F606" s="37"/>
      <c r="G606" s="24"/>
      <c r="H606" s="38"/>
    </row>
    <row r="607" spans="4:8" x14ac:dyDescent="0.35">
      <c r="D607" s="35"/>
      <c r="E607" s="36"/>
      <c r="F607" s="37"/>
      <c r="G607" s="24"/>
      <c r="H607" s="38"/>
    </row>
    <row r="608" spans="4:8" x14ac:dyDescent="0.35">
      <c r="D608" s="35"/>
      <c r="E608" s="36"/>
      <c r="F608" s="37"/>
      <c r="G608" s="24"/>
      <c r="H608" s="38"/>
    </row>
    <row r="609" spans="4:8" x14ac:dyDescent="0.35">
      <c r="D609" s="35"/>
      <c r="E609" s="36"/>
      <c r="F609" s="37"/>
      <c r="G609" s="24"/>
      <c r="H609" s="38"/>
    </row>
    <row r="610" spans="4:8" x14ac:dyDescent="0.35">
      <c r="D610" s="35"/>
      <c r="E610" s="36"/>
      <c r="F610" s="37"/>
      <c r="G610" s="24"/>
      <c r="H610" s="38"/>
    </row>
    <row r="611" spans="4:8" x14ac:dyDescent="0.35">
      <c r="D611" s="35"/>
      <c r="E611" s="36"/>
      <c r="F611" s="37"/>
      <c r="G611" s="24"/>
      <c r="H611" s="38"/>
    </row>
    <row r="612" spans="4:8" x14ac:dyDescent="0.35">
      <c r="D612" s="35"/>
      <c r="E612" s="36"/>
      <c r="F612" s="37"/>
      <c r="G612" s="24"/>
      <c r="H612" s="38"/>
    </row>
    <row r="613" spans="4:8" x14ac:dyDescent="0.35">
      <c r="D613" s="35"/>
      <c r="E613" s="36"/>
      <c r="F613" s="37"/>
      <c r="G613" s="24"/>
      <c r="H613" s="38"/>
    </row>
    <row r="614" spans="4:8" x14ac:dyDescent="0.35">
      <c r="D614" s="35"/>
      <c r="E614" s="36"/>
      <c r="F614" s="37"/>
      <c r="G614" s="24"/>
      <c r="H614" s="38"/>
    </row>
    <row r="615" spans="4:8" x14ac:dyDescent="0.35">
      <c r="D615" s="35"/>
      <c r="E615" s="36"/>
      <c r="F615" s="37"/>
      <c r="G615" s="24"/>
      <c r="H615" s="38"/>
    </row>
    <row r="616" spans="4:8" x14ac:dyDescent="0.35">
      <c r="D616" s="35"/>
      <c r="E616" s="36"/>
      <c r="F616" s="37"/>
      <c r="G616" s="24"/>
      <c r="H616" s="38"/>
    </row>
    <row r="617" spans="4:8" x14ac:dyDescent="0.35">
      <c r="D617" s="35"/>
      <c r="E617" s="36"/>
      <c r="F617" s="37"/>
      <c r="G617" s="24"/>
      <c r="H617" s="38"/>
    </row>
    <row r="618" spans="4:8" x14ac:dyDescent="0.35">
      <c r="D618" s="35"/>
      <c r="E618" s="36"/>
      <c r="F618" s="37"/>
      <c r="G618" s="24"/>
      <c r="H618" s="38"/>
    </row>
    <row r="619" spans="4:8" x14ac:dyDescent="0.35">
      <c r="D619" s="35"/>
      <c r="E619" s="36"/>
      <c r="F619" s="37"/>
      <c r="G619" s="24"/>
      <c r="H619" s="38"/>
    </row>
    <row r="620" spans="4:8" x14ac:dyDescent="0.35">
      <c r="D620" s="35"/>
      <c r="E620" s="36"/>
      <c r="F620" s="37"/>
      <c r="G620" s="24"/>
      <c r="H620" s="38"/>
    </row>
    <row r="621" spans="4:8" x14ac:dyDescent="0.35">
      <c r="D621" s="35"/>
      <c r="E621" s="36"/>
      <c r="F621" s="37"/>
      <c r="G621" s="24"/>
      <c r="H621" s="38"/>
    </row>
    <row r="622" spans="4:8" x14ac:dyDescent="0.35">
      <c r="D622" s="35"/>
      <c r="E622" s="36"/>
      <c r="F622" s="37"/>
      <c r="G622" s="24"/>
      <c r="H622" s="38"/>
    </row>
    <row r="623" spans="4:8" x14ac:dyDescent="0.35">
      <c r="D623" s="35"/>
      <c r="E623" s="36"/>
      <c r="F623" s="37"/>
      <c r="G623" s="24"/>
      <c r="H623" s="38"/>
    </row>
    <row r="624" spans="4:8" x14ac:dyDescent="0.35">
      <c r="D624" s="35"/>
      <c r="E624" s="36"/>
      <c r="F624" s="37"/>
      <c r="G624" s="24"/>
      <c r="H624" s="38"/>
    </row>
    <row r="625" spans="4:8" x14ac:dyDescent="0.35">
      <c r="D625" s="35"/>
      <c r="E625" s="36"/>
      <c r="F625" s="37"/>
      <c r="G625" s="24"/>
      <c r="H625" s="38"/>
    </row>
    <row r="626" spans="4:8" x14ac:dyDescent="0.35">
      <c r="D626" s="35"/>
      <c r="E626" s="36"/>
      <c r="F626" s="37"/>
      <c r="G626" s="24"/>
      <c r="H626" s="38"/>
    </row>
    <row r="627" spans="4:8" x14ac:dyDescent="0.35">
      <c r="D627" s="35"/>
      <c r="E627" s="36"/>
      <c r="F627" s="37"/>
      <c r="G627" s="24"/>
      <c r="H627" s="38"/>
    </row>
    <row r="628" spans="4:8" x14ac:dyDescent="0.35">
      <c r="D628" s="35"/>
      <c r="E628" s="36"/>
      <c r="F628" s="37"/>
      <c r="G628" s="24"/>
      <c r="H628" s="38"/>
    </row>
    <row r="629" spans="4:8" x14ac:dyDescent="0.35">
      <c r="D629" s="35"/>
      <c r="E629" s="36"/>
      <c r="F629" s="37"/>
      <c r="G629" s="24"/>
      <c r="H629" s="38"/>
    </row>
    <row r="630" spans="4:8" x14ac:dyDescent="0.35">
      <c r="D630" s="35"/>
      <c r="E630" s="36"/>
      <c r="F630" s="37"/>
      <c r="G630" s="24"/>
      <c r="H630" s="38"/>
    </row>
    <row r="631" spans="4:8" x14ac:dyDescent="0.35">
      <c r="D631" s="35"/>
      <c r="E631" s="36"/>
      <c r="F631" s="37"/>
      <c r="G631" s="24"/>
      <c r="H631" s="38"/>
    </row>
    <row r="632" spans="4:8" x14ac:dyDescent="0.35">
      <c r="D632" s="35"/>
      <c r="E632" s="36"/>
      <c r="F632" s="37"/>
      <c r="G632" s="24"/>
      <c r="H632" s="38"/>
    </row>
    <row r="633" spans="4:8" x14ac:dyDescent="0.35">
      <c r="D633" s="35"/>
      <c r="E633" s="36"/>
      <c r="F633" s="37"/>
      <c r="G633" s="24"/>
      <c r="H633" s="38"/>
    </row>
    <row r="634" spans="4:8" x14ac:dyDescent="0.35">
      <c r="D634" s="35"/>
      <c r="E634" s="36"/>
      <c r="F634" s="37"/>
      <c r="G634" s="24"/>
      <c r="H634" s="38"/>
    </row>
    <row r="635" spans="4:8" x14ac:dyDescent="0.35">
      <c r="D635" s="35"/>
      <c r="E635" s="36"/>
      <c r="F635" s="37"/>
      <c r="G635" s="24"/>
      <c r="H635" s="38"/>
    </row>
    <row r="636" spans="4:8" x14ac:dyDescent="0.35">
      <c r="D636" s="35"/>
      <c r="E636" s="36"/>
      <c r="F636" s="37"/>
      <c r="G636" s="24"/>
      <c r="H636" s="38"/>
    </row>
    <row r="637" spans="4:8" x14ac:dyDescent="0.35">
      <c r="D637" s="35"/>
      <c r="E637" s="36"/>
      <c r="F637" s="37"/>
      <c r="G637" s="24"/>
      <c r="H637" s="38"/>
    </row>
    <row r="638" spans="4:8" x14ac:dyDescent="0.35">
      <c r="D638" s="35"/>
      <c r="E638" s="36"/>
      <c r="F638" s="37"/>
      <c r="G638" s="24"/>
      <c r="H638" s="38"/>
    </row>
    <row r="639" spans="4:8" x14ac:dyDescent="0.35">
      <c r="D639" s="35"/>
      <c r="E639" s="36"/>
      <c r="F639" s="37"/>
      <c r="G639" s="24"/>
      <c r="H639" s="38"/>
    </row>
    <row r="640" spans="4:8" x14ac:dyDescent="0.35">
      <c r="D640" s="35"/>
      <c r="E640" s="36"/>
      <c r="F640" s="37"/>
      <c r="G640" s="24"/>
      <c r="H640" s="38"/>
    </row>
    <row r="641" spans="4:8" x14ac:dyDescent="0.35">
      <c r="D641" s="35"/>
      <c r="E641" s="36"/>
      <c r="F641" s="37"/>
      <c r="G641" s="24"/>
      <c r="H641" s="38"/>
    </row>
    <row r="642" spans="4:8" x14ac:dyDescent="0.35">
      <c r="D642" s="35"/>
      <c r="E642" s="36"/>
      <c r="F642" s="37"/>
      <c r="G642" s="24"/>
      <c r="H642" s="38"/>
    </row>
    <row r="643" spans="4:8" x14ac:dyDescent="0.35">
      <c r="D643" s="35"/>
      <c r="E643" s="36"/>
      <c r="F643" s="37"/>
      <c r="G643" s="24"/>
      <c r="H643" s="38"/>
    </row>
    <row r="644" spans="4:8" x14ac:dyDescent="0.35">
      <c r="D644" s="35"/>
      <c r="E644" s="36"/>
      <c r="F644" s="37"/>
      <c r="G644" s="24"/>
      <c r="H644" s="38"/>
    </row>
    <row r="645" spans="4:8" x14ac:dyDescent="0.35">
      <c r="D645" s="35"/>
      <c r="E645" s="36"/>
      <c r="F645" s="37"/>
      <c r="G645" s="24"/>
      <c r="H645" s="38"/>
    </row>
    <row r="646" spans="4:8" x14ac:dyDescent="0.35">
      <c r="D646" s="35"/>
      <c r="E646" s="36"/>
      <c r="F646" s="37"/>
      <c r="G646" s="24"/>
      <c r="H646" s="38"/>
    </row>
    <row r="647" spans="4:8" x14ac:dyDescent="0.35">
      <c r="D647" s="35"/>
      <c r="E647" s="36"/>
      <c r="F647" s="37"/>
      <c r="G647" s="24"/>
      <c r="H647" s="38"/>
    </row>
    <row r="648" spans="4:8" x14ac:dyDescent="0.35">
      <c r="D648" s="35"/>
      <c r="E648" s="36"/>
      <c r="F648" s="37"/>
      <c r="G648" s="24"/>
      <c r="H648" s="38"/>
    </row>
    <row r="649" spans="4:8" x14ac:dyDescent="0.35">
      <c r="D649" s="35"/>
      <c r="E649" s="36"/>
      <c r="F649" s="37"/>
      <c r="G649" s="24"/>
      <c r="H649" s="38"/>
    </row>
    <row r="650" spans="4:8" x14ac:dyDescent="0.35">
      <c r="D650" s="35"/>
      <c r="E650" s="36"/>
      <c r="F650" s="37"/>
      <c r="G650" s="24"/>
      <c r="H650" s="38"/>
    </row>
    <row r="651" spans="4:8" x14ac:dyDescent="0.35">
      <c r="D651" s="35"/>
      <c r="E651" s="36"/>
      <c r="F651" s="37"/>
      <c r="G651" s="24"/>
      <c r="H651" s="38"/>
    </row>
    <row r="652" spans="4:8" x14ac:dyDescent="0.35">
      <c r="D652" s="35"/>
      <c r="E652" s="36"/>
      <c r="F652" s="37"/>
      <c r="G652" s="24"/>
      <c r="H652" s="38"/>
    </row>
    <row r="653" spans="4:8" x14ac:dyDescent="0.35">
      <c r="D653" s="35"/>
      <c r="E653" s="36"/>
      <c r="F653" s="37"/>
      <c r="G653" s="24"/>
      <c r="H653" s="38"/>
    </row>
    <row r="654" spans="4:8" x14ac:dyDescent="0.35">
      <c r="D654" s="35"/>
      <c r="E654" s="36"/>
      <c r="F654" s="37"/>
      <c r="G654" s="24"/>
      <c r="H654" s="38"/>
    </row>
    <row r="655" spans="4:8" x14ac:dyDescent="0.35">
      <c r="D655" s="35"/>
      <c r="E655" s="36"/>
      <c r="F655" s="37"/>
      <c r="G655" s="24"/>
      <c r="H655" s="38"/>
    </row>
    <row r="656" spans="4:8" x14ac:dyDescent="0.35">
      <c r="D656" s="35"/>
      <c r="E656" s="36"/>
      <c r="F656" s="37"/>
      <c r="G656" s="24"/>
      <c r="H656" s="38"/>
    </row>
    <row r="657" spans="4:8" x14ac:dyDescent="0.35">
      <c r="D657" s="35"/>
      <c r="E657" s="36"/>
      <c r="F657" s="37"/>
      <c r="G657" s="24"/>
      <c r="H657" s="38"/>
    </row>
    <row r="658" spans="4:8" x14ac:dyDescent="0.35">
      <c r="D658" s="35"/>
      <c r="E658" s="36"/>
      <c r="F658" s="37"/>
      <c r="G658" s="24"/>
      <c r="H658" s="38"/>
    </row>
    <row r="659" spans="4:8" x14ac:dyDescent="0.35">
      <c r="D659" s="35"/>
      <c r="E659" s="36"/>
      <c r="F659" s="37"/>
      <c r="G659" s="24"/>
      <c r="H659" s="38"/>
    </row>
    <row r="660" spans="4:8" x14ac:dyDescent="0.35">
      <c r="D660" s="35"/>
      <c r="E660" s="36"/>
      <c r="F660" s="37"/>
      <c r="G660" s="24"/>
      <c r="H660" s="38"/>
    </row>
    <row r="661" spans="4:8" x14ac:dyDescent="0.35">
      <c r="D661" s="35"/>
      <c r="E661" s="36"/>
      <c r="F661" s="37"/>
      <c r="G661" s="24"/>
      <c r="H661" s="38"/>
    </row>
    <row r="662" spans="4:8" x14ac:dyDescent="0.35">
      <c r="D662" s="35"/>
      <c r="E662" s="36"/>
      <c r="F662" s="37"/>
      <c r="G662" s="24"/>
      <c r="H662" s="38"/>
    </row>
    <row r="663" spans="4:8" x14ac:dyDescent="0.35">
      <c r="D663" s="35"/>
      <c r="E663" s="36"/>
      <c r="F663" s="37"/>
      <c r="G663" s="24"/>
      <c r="H663" s="38"/>
    </row>
    <row r="664" spans="4:8" x14ac:dyDescent="0.35">
      <c r="D664" s="35"/>
      <c r="E664" s="36"/>
      <c r="F664" s="37"/>
      <c r="G664" s="24"/>
      <c r="H664" s="38"/>
    </row>
    <row r="665" spans="4:8" x14ac:dyDescent="0.35">
      <c r="D665" s="35"/>
      <c r="E665" s="36"/>
      <c r="F665" s="37"/>
      <c r="G665" s="24"/>
      <c r="H665" s="38"/>
    </row>
    <row r="666" spans="4:8" x14ac:dyDescent="0.35">
      <c r="D666" s="35"/>
      <c r="E666" s="36"/>
      <c r="F666" s="37"/>
      <c r="G666" s="24"/>
      <c r="H666" s="38"/>
    </row>
    <row r="667" spans="4:8" x14ac:dyDescent="0.35">
      <c r="D667" s="35"/>
      <c r="E667" s="36"/>
      <c r="F667" s="37"/>
      <c r="G667" s="24"/>
      <c r="H667" s="38"/>
    </row>
    <row r="668" spans="4:8" x14ac:dyDescent="0.35">
      <c r="D668" s="35"/>
      <c r="E668" s="36"/>
      <c r="F668" s="37"/>
      <c r="G668" s="24"/>
      <c r="H668" s="38"/>
    </row>
    <row r="669" spans="4:8" x14ac:dyDescent="0.35">
      <c r="D669" s="35"/>
      <c r="E669" s="36"/>
      <c r="F669" s="37"/>
      <c r="G669" s="24"/>
      <c r="H669" s="38"/>
    </row>
    <row r="670" spans="4:8" x14ac:dyDescent="0.35">
      <c r="D670" s="35"/>
      <c r="E670" s="36"/>
      <c r="F670" s="37"/>
      <c r="G670" s="24"/>
      <c r="H670" s="38"/>
    </row>
    <row r="671" spans="4:8" x14ac:dyDescent="0.35">
      <c r="D671" s="35"/>
      <c r="E671" s="36"/>
      <c r="F671" s="37"/>
      <c r="G671" s="24"/>
      <c r="H671" s="38"/>
    </row>
    <row r="672" spans="4:8" x14ac:dyDescent="0.35">
      <c r="D672" s="35"/>
      <c r="E672" s="36"/>
      <c r="F672" s="37"/>
      <c r="G672" s="24"/>
      <c r="H672" s="38"/>
    </row>
    <row r="673" spans="4:8" x14ac:dyDescent="0.35">
      <c r="D673" s="35"/>
      <c r="E673" s="36"/>
      <c r="F673" s="37"/>
      <c r="G673" s="24"/>
      <c r="H673" s="38"/>
    </row>
    <row r="674" spans="4:8" x14ac:dyDescent="0.35">
      <c r="D674" s="35"/>
      <c r="E674" s="36"/>
      <c r="F674" s="37"/>
      <c r="G674" s="24"/>
      <c r="H674" s="38"/>
    </row>
    <row r="675" spans="4:8" x14ac:dyDescent="0.35">
      <c r="D675" s="35"/>
      <c r="E675" s="36"/>
      <c r="F675" s="37"/>
      <c r="G675" s="24"/>
      <c r="H675" s="38"/>
    </row>
    <row r="676" spans="4:8" x14ac:dyDescent="0.35">
      <c r="D676" s="35"/>
      <c r="E676" s="36"/>
      <c r="F676" s="37"/>
      <c r="G676" s="24"/>
      <c r="H676" s="38"/>
    </row>
    <row r="677" spans="4:8" x14ac:dyDescent="0.35">
      <c r="D677" s="35"/>
      <c r="E677" s="36"/>
      <c r="F677" s="37"/>
      <c r="G677" s="24"/>
      <c r="H677" s="38"/>
    </row>
    <row r="678" spans="4:8" x14ac:dyDescent="0.35">
      <c r="D678" s="35"/>
      <c r="E678" s="36"/>
      <c r="F678" s="37"/>
      <c r="G678" s="24"/>
      <c r="H678" s="38"/>
    </row>
    <row r="679" spans="4:8" x14ac:dyDescent="0.35">
      <c r="D679" s="35"/>
      <c r="E679" s="36"/>
      <c r="F679" s="37"/>
      <c r="G679" s="24"/>
      <c r="H679" s="38"/>
    </row>
    <row r="680" spans="4:8" x14ac:dyDescent="0.35">
      <c r="D680" s="35"/>
      <c r="E680" s="36"/>
      <c r="F680" s="37"/>
      <c r="G680" s="24"/>
      <c r="H680" s="38"/>
    </row>
    <row r="681" spans="4:8" x14ac:dyDescent="0.35">
      <c r="D681" s="35"/>
      <c r="E681" s="36"/>
      <c r="F681" s="37"/>
      <c r="G681" s="24"/>
      <c r="H681" s="38"/>
    </row>
    <row r="682" spans="4:8" x14ac:dyDescent="0.35">
      <c r="D682" s="35"/>
      <c r="E682" s="36"/>
      <c r="F682" s="37"/>
      <c r="G682" s="24"/>
      <c r="H682" s="38"/>
    </row>
    <row r="683" spans="4:8" x14ac:dyDescent="0.35">
      <c r="D683" s="35"/>
      <c r="E683" s="36"/>
      <c r="F683" s="37"/>
      <c r="G683" s="24"/>
      <c r="H683" s="38"/>
    </row>
    <row r="684" spans="4:8" x14ac:dyDescent="0.35">
      <c r="D684" s="35"/>
      <c r="E684" s="36"/>
      <c r="F684" s="37"/>
      <c r="G684" s="24"/>
      <c r="H684" s="38"/>
    </row>
    <row r="685" spans="4:8" x14ac:dyDescent="0.35">
      <c r="D685" s="35"/>
      <c r="E685" s="36"/>
      <c r="F685" s="37"/>
      <c r="G685" s="24"/>
      <c r="H685" s="38"/>
    </row>
    <row r="686" spans="4:8" x14ac:dyDescent="0.35">
      <c r="D686" s="35"/>
      <c r="E686" s="36"/>
      <c r="F686" s="37"/>
      <c r="G686" s="24"/>
      <c r="H686" s="38"/>
    </row>
    <row r="687" spans="4:8" x14ac:dyDescent="0.35">
      <c r="D687" s="35"/>
      <c r="E687" s="36"/>
      <c r="F687" s="37"/>
      <c r="G687" s="24"/>
      <c r="H687" s="38"/>
    </row>
    <row r="688" spans="4:8" x14ac:dyDescent="0.35">
      <c r="D688" s="35"/>
      <c r="E688" s="36"/>
      <c r="F688" s="37"/>
      <c r="G688" s="24"/>
      <c r="H688" s="38"/>
    </row>
    <row r="689" spans="4:8" x14ac:dyDescent="0.35">
      <c r="D689" s="35"/>
      <c r="E689" s="36"/>
      <c r="F689" s="37"/>
      <c r="G689" s="24"/>
      <c r="H689" s="38"/>
    </row>
    <row r="690" spans="4:8" x14ac:dyDescent="0.35">
      <c r="D690" s="35"/>
      <c r="E690" s="36"/>
      <c r="F690" s="37"/>
      <c r="G690" s="24"/>
      <c r="H690" s="38"/>
    </row>
    <row r="691" spans="4:8" x14ac:dyDescent="0.35">
      <c r="D691" s="35"/>
      <c r="E691" s="36"/>
      <c r="F691" s="37"/>
      <c r="G691" s="24"/>
      <c r="H691" s="38"/>
    </row>
    <row r="692" spans="4:8" x14ac:dyDescent="0.35">
      <c r="D692" s="35"/>
      <c r="E692" s="36"/>
      <c r="F692" s="37"/>
      <c r="G692" s="24"/>
      <c r="H692" s="38"/>
    </row>
    <row r="693" spans="4:8" x14ac:dyDescent="0.35">
      <c r="D693" s="35"/>
      <c r="E693" s="36"/>
      <c r="F693" s="37"/>
      <c r="G693" s="24"/>
      <c r="H693" s="38"/>
    </row>
    <row r="694" spans="4:8" x14ac:dyDescent="0.35">
      <c r="D694" s="35"/>
      <c r="E694" s="36"/>
      <c r="F694" s="37"/>
      <c r="G694" s="24"/>
      <c r="H694" s="38"/>
    </row>
    <row r="695" spans="4:8" x14ac:dyDescent="0.35">
      <c r="D695" s="35"/>
      <c r="E695" s="36"/>
      <c r="F695" s="37"/>
      <c r="G695" s="24"/>
      <c r="H695" s="38"/>
    </row>
    <row r="696" spans="4:8" x14ac:dyDescent="0.35">
      <c r="D696" s="35"/>
      <c r="E696" s="36"/>
      <c r="F696" s="37"/>
      <c r="G696" s="24"/>
      <c r="H696" s="38"/>
    </row>
    <row r="697" spans="4:8" x14ac:dyDescent="0.35">
      <c r="D697" s="35"/>
      <c r="E697" s="36"/>
      <c r="F697" s="37"/>
      <c r="G697" s="24"/>
      <c r="H697" s="38"/>
    </row>
    <row r="698" spans="4:8" x14ac:dyDescent="0.35">
      <c r="D698" s="35"/>
      <c r="E698" s="36"/>
      <c r="F698" s="37"/>
      <c r="G698" s="24"/>
      <c r="H698" s="38"/>
    </row>
    <row r="699" spans="4:8" x14ac:dyDescent="0.35">
      <c r="D699" s="35"/>
      <c r="E699" s="36"/>
      <c r="F699" s="37"/>
      <c r="G699" s="24"/>
      <c r="H699" s="38"/>
    </row>
    <row r="700" spans="4:8" x14ac:dyDescent="0.35">
      <c r="D700" s="35"/>
      <c r="E700" s="36"/>
      <c r="F700" s="37"/>
      <c r="G700" s="24"/>
      <c r="H700" s="38"/>
    </row>
    <row r="701" spans="4:8" x14ac:dyDescent="0.35">
      <c r="D701" s="35"/>
      <c r="E701" s="36"/>
      <c r="F701" s="37"/>
      <c r="G701" s="24"/>
      <c r="H701" s="38"/>
    </row>
    <row r="702" spans="4:8" x14ac:dyDescent="0.35">
      <c r="D702" s="35"/>
      <c r="E702" s="36"/>
      <c r="F702" s="37"/>
      <c r="G702" s="24"/>
      <c r="H702" s="38"/>
    </row>
    <row r="703" spans="4:8" x14ac:dyDescent="0.35">
      <c r="D703" s="35"/>
      <c r="E703" s="36"/>
      <c r="F703" s="37"/>
      <c r="G703" s="24"/>
      <c r="H703" s="38"/>
    </row>
    <row r="704" spans="4:8" x14ac:dyDescent="0.35">
      <c r="D704" s="35"/>
      <c r="E704" s="36"/>
      <c r="F704" s="37"/>
      <c r="G704" s="24"/>
      <c r="H704" s="38"/>
    </row>
    <row r="705" spans="4:8" x14ac:dyDescent="0.35">
      <c r="D705" s="35"/>
      <c r="E705" s="36"/>
      <c r="F705" s="37"/>
      <c r="G705" s="24"/>
      <c r="H705" s="38"/>
    </row>
    <row r="706" spans="4:8" x14ac:dyDescent="0.35">
      <c r="D706" s="35"/>
      <c r="E706" s="36"/>
      <c r="F706" s="37"/>
      <c r="G706" s="24"/>
      <c r="H706" s="38"/>
    </row>
    <row r="707" spans="4:8" x14ac:dyDescent="0.35">
      <c r="D707" s="35"/>
      <c r="E707" s="36"/>
      <c r="F707" s="37"/>
      <c r="G707" s="24"/>
      <c r="H707" s="38"/>
    </row>
    <row r="708" spans="4:8" x14ac:dyDescent="0.35">
      <c r="D708" s="35"/>
      <c r="E708" s="36"/>
      <c r="F708" s="37"/>
      <c r="G708" s="24"/>
      <c r="H708" s="38"/>
    </row>
    <row r="709" spans="4:8" x14ac:dyDescent="0.35">
      <c r="D709" s="35"/>
      <c r="E709" s="36"/>
      <c r="F709" s="37"/>
      <c r="G709" s="24"/>
      <c r="H709" s="38"/>
    </row>
    <row r="710" spans="4:8" x14ac:dyDescent="0.35">
      <c r="D710" s="35"/>
      <c r="E710" s="36"/>
      <c r="F710" s="37"/>
      <c r="G710" s="24"/>
      <c r="H710" s="38"/>
    </row>
    <row r="711" spans="4:8" x14ac:dyDescent="0.35">
      <c r="D711" s="35"/>
      <c r="E711" s="36"/>
      <c r="F711" s="37"/>
      <c r="G711" s="24"/>
      <c r="H711" s="38"/>
    </row>
    <row r="712" spans="4:8" x14ac:dyDescent="0.35">
      <c r="D712" s="35"/>
      <c r="E712" s="36"/>
      <c r="F712" s="37"/>
      <c r="G712" s="24"/>
      <c r="H712" s="38"/>
    </row>
    <row r="713" spans="4:8" x14ac:dyDescent="0.35">
      <c r="D713" s="35"/>
      <c r="E713" s="36"/>
      <c r="F713" s="37"/>
      <c r="G713" s="24"/>
      <c r="H713" s="38"/>
    </row>
    <row r="714" spans="4:8" x14ac:dyDescent="0.35">
      <c r="D714" s="35"/>
      <c r="E714" s="36"/>
      <c r="F714" s="37"/>
      <c r="G714" s="24"/>
      <c r="H714" s="38"/>
    </row>
    <row r="715" spans="4:8" x14ac:dyDescent="0.35">
      <c r="D715" s="35"/>
      <c r="E715" s="36"/>
      <c r="F715" s="37"/>
      <c r="G715" s="24"/>
      <c r="H715" s="38"/>
    </row>
    <row r="716" spans="4:8" x14ac:dyDescent="0.35">
      <c r="D716" s="35"/>
      <c r="E716" s="36"/>
      <c r="F716" s="37"/>
      <c r="G716" s="24"/>
      <c r="H716" s="38"/>
    </row>
    <row r="717" spans="4:8" x14ac:dyDescent="0.35">
      <c r="D717" s="35"/>
      <c r="E717" s="36"/>
      <c r="F717" s="37"/>
      <c r="G717" s="24"/>
      <c r="H717" s="38"/>
    </row>
    <row r="718" spans="4:8" x14ac:dyDescent="0.35">
      <c r="D718" s="35"/>
      <c r="E718" s="36"/>
      <c r="F718" s="37"/>
      <c r="G718" s="24"/>
      <c r="H718" s="38"/>
    </row>
    <row r="719" spans="4:8" x14ac:dyDescent="0.35">
      <c r="D719" s="35"/>
      <c r="E719" s="36"/>
      <c r="F719" s="37"/>
      <c r="G719" s="24"/>
      <c r="H719" s="38"/>
    </row>
    <row r="720" spans="4:8" x14ac:dyDescent="0.35">
      <c r="D720" s="35"/>
      <c r="E720" s="36"/>
      <c r="F720" s="37"/>
      <c r="G720" s="24"/>
      <c r="H720" s="38"/>
    </row>
    <row r="721" spans="4:8" x14ac:dyDescent="0.35">
      <c r="D721" s="35"/>
      <c r="E721" s="36"/>
      <c r="F721" s="37"/>
      <c r="G721" s="24"/>
      <c r="H721" s="38"/>
    </row>
    <row r="722" spans="4:8" x14ac:dyDescent="0.35">
      <c r="D722" s="35"/>
      <c r="E722" s="36"/>
      <c r="F722" s="37"/>
      <c r="G722" s="24"/>
      <c r="H722" s="38"/>
    </row>
    <row r="723" spans="4:8" x14ac:dyDescent="0.35">
      <c r="D723" s="35"/>
      <c r="E723" s="36"/>
      <c r="F723" s="37"/>
      <c r="G723" s="24"/>
      <c r="H723" s="38"/>
    </row>
    <row r="724" spans="4:8" x14ac:dyDescent="0.35">
      <c r="D724" s="35"/>
      <c r="E724" s="36"/>
      <c r="F724" s="37"/>
      <c r="G724" s="24"/>
      <c r="H724" s="38"/>
    </row>
    <row r="725" spans="4:8" x14ac:dyDescent="0.35">
      <c r="D725" s="35"/>
      <c r="E725" s="36"/>
      <c r="F725" s="37"/>
      <c r="G725" s="24"/>
      <c r="H725" s="38"/>
    </row>
    <row r="726" spans="4:8" x14ac:dyDescent="0.35">
      <c r="D726" s="35"/>
      <c r="E726" s="36"/>
      <c r="F726" s="37"/>
      <c r="G726" s="24"/>
      <c r="H726" s="38"/>
    </row>
    <row r="727" spans="4:8" x14ac:dyDescent="0.35">
      <c r="D727" s="35"/>
      <c r="E727" s="36"/>
      <c r="F727" s="37"/>
      <c r="G727" s="24"/>
      <c r="H727" s="38"/>
    </row>
    <row r="728" spans="4:8" x14ac:dyDescent="0.35">
      <c r="D728" s="35"/>
      <c r="E728" s="36"/>
      <c r="F728" s="37"/>
      <c r="G728" s="24"/>
      <c r="H728" s="38"/>
    </row>
    <row r="729" spans="4:8" x14ac:dyDescent="0.35">
      <c r="D729" s="35"/>
      <c r="E729" s="36"/>
      <c r="F729" s="37"/>
      <c r="G729" s="24"/>
      <c r="H729" s="38"/>
    </row>
    <row r="730" spans="4:8" x14ac:dyDescent="0.35">
      <c r="D730" s="35"/>
      <c r="E730" s="36"/>
      <c r="F730" s="37"/>
      <c r="G730" s="24"/>
      <c r="H730" s="38"/>
    </row>
    <row r="731" spans="4:8" x14ac:dyDescent="0.35">
      <c r="D731" s="35"/>
      <c r="E731" s="36"/>
      <c r="F731" s="37"/>
      <c r="G731" s="24"/>
      <c r="H731" s="38"/>
    </row>
    <row r="732" spans="4:8" x14ac:dyDescent="0.35">
      <c r="D732" s="35"/>
      <c r="E732" s="36"/>
      <c r="F732" s="37"/>
      <c r="G732" s="24"/>
      <c r="H732" s="38"/>
    </row>
    <row r="733" spans="4:8" x14ac:dyDescent="0.35">
      <c r="D733" s="35"/>
      <c r="E733" s="36"/>
      <c r="F733" s="37"/>
      <c r="G733" s="24"/>
      <c r="H733" s="38"/>
    </row>
    <row r="734" spans="4:8" x14ac:dyDescent="0.35">
      <c r="D734" s="35"/>
      <c r="E734" s="36"/>
      <c r="F734" s="37"/>
      <c r="G734" s="24"/>
      <c r="H734" s="38"/>
    </row>
    <row r="735" spans="4:8" x14ac:dyDescent="0.35">
      <c r="D735" s="35"/>
      <c r="E735" s="36"/>
      <c r="F735" s="37"/>
      <c r="G735" s="24"/>
      <c r="H735" s="38"/>
    </row>
    <row r="736" spans="4:8" x14ac:dyDescent="0.35">
      <c r="D736" s="35"/>
      <c r="E736" s="36"/>
      <c r="F736" s="37"/>
      <c r="G736" s="24"/>
      <c r="H736" s="38"/>
    </row>
    <row r="737" spans="4:8" x14ac:dyDescent="0.35">
      <c r="D737" s="35"/>
      <c r="E737" s="36"/>
      <c r="F737" s="37"/>
      <c r="G737" s="24"/>
      <c r="H737" s="38"/>
    </row>
    <row r="738" spans="4:8" x14ac:dyDescent="0.35">
      <c r="D738" s="35"/>
      <c r="E738" s="36"/>
      <c r="F738" s="37"/>
      <c r="G738" s="24"/>
      <c r="H738" s="38"/>
    </row>
    <row r="739" spans="4:8" x14ac:dyDescent="0.35">
      <c r="D739" s="35"/>
      <c r="E739" s="36"/>
      <c r="F739" s="37"/>
      <c r="G739" s="24"/>
      <c r="H739" s="38"/>
    </row>
    <row r="740" spans="4:8" x14ac:dyDescent="0.35">
      <c r="D740" s="35"/>
      <c r="E740" s="36"/>
      <c r="F740" s="37"/>
      <c r="G740" s="24"/>
      <c r="H740" s="38"/>
    </row>
    <row r="741" spans="4:8" x14ac:dyDescent="0.35">
      <c r="D741" s="35"/>
      <c r="E741" s="36"/>
      <c r="F741" s="37"/>
      <c r="G741" s="24"/>
      <c r="H741" s="38"/>
    </row>
    <row r="742" spans="4:8" x14ac:dyDescent="0.35">
      <c r="D742" s="35"/>
      <c r="E742" s="36"/>
      <c r="F742" s="37"/>
      <c r="G742" s="24"/>
      <c r="H742" s="38"/>
    </row>
    <row r="743" spans="4:8" x14ac:dyDescent="0.35">
      <c r="D743" s="35"/>
      <c r="E743" s="36"/>
      <c r="F743" s="37"/>
      <c r="G743" s="24"/>
      <c r="H743" s="38"/>
    </row>
    <row r="744" spans="4:8" x14ac:dyDescent="0.35">
      <c r="D744" s="35"/>
      <c r="E744" s="36"/>
      <c r="F744" s="37"/>
      <c r="G744" s="24"/>
      <c r="H744" s="38"/>
    </row>
    <row r="745" spans="4:8" x14ac:dyDescent="0.35">
      <c r="D745" s="35"/>
      <c r="E745" s="36"/>
      <c r="F745" s="37"/>
      <c r="G745" s="24"/>
      <c r="H745" s="38"/>
    </row>
    <row r="746" spans="4:8" x14ac:dyDescent="0.35">
      <c r="D746" s="35"/>
      <c r="E746" s="36"/>
      <c r="F746" s="37"/>
      <c r="G746" s="24"/>
      <c r="H746" s="38"/>
    </row>
    <row r="747" spans="4:8" x14ac:dyDescent="0.35">
      <c r="D747" s="35"/>
      <c r="E747" s="36"/>
      <c r="F747" s="37"/>
      <c r="G747" s="24"/>
      <c r="H747" s="38"/>
    </row>
    <row r="748" spans="4:8" x14ac:dyDescent="0.35">
      <c r="D748" s="35"/>
      <c r="E748" s="36"/>
      <c r="F748" s="37"/>
      <c r="G748" s="24"/>
      <c r="H748" s="38"/>
    </row>
    <row r="749" spans="4:8" x14ac:dyDescent="0.35">
      <c r="D749" s="35"/>
      <c r="E749" s="36"/>
      <c r="F749" s="37"/>
      <c r="G749" s="24"/>
      <c r="H749" s="38"/>
    </row>
    <row r="750" spans="4:8" x14ac:dyDescent="0.35">
      <c r="D750" s="35"/>
      <c r="E750" s="36"/>
      <c r="F750" s="37"/>
      <c r="G750" s="24"/>
      <c r="H750" s="38"/>
    </row>
    <row r="751" spans="4:8" x14ac:dyDescent="0.35">
      <c r="D751" s="35"/>
      <c r="E751" s="36"/>
      <c r="F751" s="37"/>
      <c r="G751" s="24"/>
      <c r="H751" s="38"/>
    </row>
    <row r="752" spans="4:8" x14ac:dyDescent="0.35">
      <c r="D752" s="35"/>
      <c r="E752" s="36"/>
      <c r="F752" s="37"/>
      <c r="G752" s="24"/>
      <c r="H752" s="38"/>
    </row>
    <row r="753" spans="4:8" x14ac:dyDescent="0.35">
      <c r="D753" s="35"/>
      <c r="E753" s="36"/>
      <c r="F753" s="37"/>
      <c r="G753" s="24"/>
      <c r="H753" s="38"/>
    </row>
    <row r="754" spans="4:8" x14ac:dyDescent="0.35">
      <c r="D754" s="35"/>
      <c r="E754" s="36"/>
      <c r="F754" s="37"/>
      <c r="G754" s="24"/>
      <c r="H754" s="38"/>
    </row>
    <row r="755" spans="4:8" x14ac:dyDescent="0.35">
      <c r="D755" s="35"/>
      <c r="E755" s="36"/>
      <c r="F755" s="37"/>
      <c r="G755" s="24"/>
      <c r="H755" s="38"/>
    </row>
    <row r="756" spans="4:8" x14ac:dyDescent="0.35">
      <c r="D756" s="35"/>
      <c r="E756" s="36"/>
      <c r="F756" s="37"/>
      <c r="G756" s="24"/>
      <c r="H756" s="38"/>
    </row>
    <row r="757" spans="4:8" x14ac:dyDescent="0.35">
      <c r="D757" s="35"/>
      <c r="E757" s="36"/>
      <c r="F757" s="37"/>
      <c r="G757" s="24"/>
      <c r="H757" s="38"/>
    </row>
    <row r="758" spans="4:8" x14ac:dyDescent="0.35">
      <c r="D758" s="35"/>
      <c r="E758" s="36"/>
      <c r="F758" s="37"/>
      <c r="G758" s="24"/>
      <c r="H758" s="38"/>
    </row>
    <row r="759" spans="4:8" x14ac:dyDescent="0.35">
      <c r="D759" s="35"/>
      <c r="E759" s="36"/>
      <c r="F759" s="37"/>
      <c r="G759" s="24"/>
      <c r="H759" s="38"/>
    </row>
    <row r="760" spans="4:8" x14ac:dyDescent="0.35">
      <c r="D760" s="35"/>
      <c r="E760" s="36"/>
      <c r="F760" s="37"/>
      <c r="G760" s="24"/>
      <c r="H760" s="38"/>
    </row>
    <row r="761" spans="4:8" x14ac:dyDescent="0.35">
      <c r="D761" s="35"/>
      <c r="E761" s="36"/>
      <c r="F761" s="37"/>
      <c r="G761" s="24"/>
      <c r="H761" s="38"/>
    </row>
    <row r="762" spans="4:8" x14ac:dyDescent="0.35">
      <c r="D762" s="35"/>
      <c r="E762" s="36"/>
      <c r="F762" s="37"/>
      <c r="G762" s="24"/>
      <c r="H762" s="38"/>
    </row>
    <row r="763" spans="4:8" x14ac:dyDescent="0.35">
      <c r="D763" s="35"/>
      <c r="E763" s="36"/>
      <c r="F763" s="37"/>
      <c r="G763" s="24"/>
      <c r="H763" s="38"/>
    </row>
    <row r="764" spans="4:8" x14ac:dyDescent="0.35">
      <c r="D764" s="35"/>
      <c r="E764" s="36"/>
      <c r="F764" s="37"/>
      <c r="G764" s="24"/>
      <c r="H764" s="38"/>
    </row>
    <row r="765" spans="4:8" x14ac:dyDescent="0.35">
      <c r="D765" s="35"/>
      <c r="E765" s="36"/>
      <c r="F765" s="37"/>
      <c r="G765" s="24"/>
      <c r="H765" s="38"/>
    </row>
    <row r="766" spans="4:8" x14ac:dyDescent="0.35">
      <c r="D766" s="35"/>
      <c r="E766" s="36"/>
      <c r="F766" s="37"/>
      <c r="G766" s="24"/>
      <c r="H766" s="38"/>
    </row>
    <row r="767" spans="4:8" x14ac:dyDescent="0.35">
      <c r="D767" s="35"/>
      <c r="E767" s="36"/>
      <c r="F767" s="37"/>
      <c r="G767" s="24"/>
      <c r="H767" s="38"/>
    </row>
    <row r="768" spans="4:8" x14ac:dyDescent="0.35">
      <c r="D768" s="35"/>
      <c r="E768" s="36"/>
      <c r="F768" s="37"/>
      <c r="G768" s="24"/>
      <c r="H768" s="38"/>
    </row>
    <row r="769" spans="4:8" x14ac:dyDescent="0.35">
      <c r="D769" s="35"/>
      <c r="E769" s="36"/>
      <c r="F769" s="37"/>
      <c r="G769" s="24"/>
      <c r="H769" s="38"/>
    </row>
    <row r="770" spans="4:8" x14ac:dyDescent="0.35">
      <c r="D770" s="35"/>
      <c r="E770" s="36"/>
      <c r="F770" s="37"/>
      <c r="G770" s="24"/>
      <c r="H770" s="38"/>
    </row>
    <row r="771" spans="4:8" x14ac:dyDescent="0.35">
      <c r="D771" s="35"/>
      <c r="E771" s="36"/>
      <c r="F771" s="37"/>
      <c r="G771" s="24"/>
      <c r="H771" s="38"/>
    </row>
    <row r="772" spans="4:8" x14ac:dyDescent="0.35">
      <c r="D772" s="35"/>
      <c r="E772" s="36"/>
      <c r="F772" s="37"/>
      <c r="G772" s="24"/>
      <c r="H772" s="38"/>
    </row>
    <row r="773" spans="4:8" x14ac:dyDescent="0.35">
      <c r="D773" s="35"/>
      <c r="E773" s="36"/>
      <c r="F773" s="37"/>
      <c r="G773" s="24"/>
      <c r="H773" s="38"/>
    </row>
    <row r="774" spans="4:8" x14ac:dyDescent="0.35">
      <c r="D774" s="35"/>
      <c r="E774" s="36"/>
      <c r="F774" s="37"/>
      <c r="G774" s="24"/>
      <c r="H774" s="38"/>
    </row>
    <row r="775" spans="4:8" x14ac:dyDescent="0.35">
      <c r="D775" s="35"/>
      <c r="E775" s="36"/>
      <c r="F775" s="37"/>
      <c r="G775" s="24"/>
      <c r="H775" s="38"/>
    </row>
    <row r="776" spans="4:8" x14ac:dyDescent="0.35">
      <c r="D776" s="35"/>
      <c r="E776" s="36"/>
      <c r="F776" s="37"/>
      <c r="G776" s="24"/>
      <c r="H776" s="38"/>
    </row>
    <row r="777" spans="4:8" x14ac:dyDescent="0.35">
      <c r="D777" s="35"/>
      <c r="E777" s="36"/>
      <c r="F777" s="37"/>
      <c r="G777" s="24"/>
      <c r="H777" s="38"/>
    </row>
    <row r="778" spans="4:8" x14ac:dyDescent="0.35">
      <c r="D778" s="35"/>
      <c r="E778" s="36"/>
      <c r="F778" s="37"/>
      <c r="G778" s="24"/>
      <c r="H778" s="38"/>
    </row>
    <row r="779" spans="4:8" x14ac:dyDescent="0.35">
      <c r="D779" s="35"/>
      <c r="E779" s="36"/>
      <c r="F779" s="37"/>
      <c r="G779" s="24"/>
      <c r="H779" s="38"/>
    </row>
    <row r="780" spans="4:8" x14ac:dyDescent="0.35">
      <c r="D780" s="35"/>
      <c r="E780" s="36"/>
      <c r="F780" s="37"/>
      <c r="G780" s="24"/>
      <c r="H780" s="38"/>
    </row>
    <row r="781" spans="4:8" x14ac:dyDescent="0.35">
      <c r="D781" s="35"/>
      <c r="E781" s="36"/>
      <c r="F781" s="37"/>
      <c r="G781" s="24"/>
      <c r="H781" s="38"/>
    </row>
    <row r="782" spans="4:8" x14ac:dyDescent="0.35">
      <c r="D782" s="35"/>
      <c r="E782" s="36"/>
      <c r="F782" s="37"/>
      <c r="G782" s="24"/>
      <c r="H782" s="38"/>
    </row>
    <row r="783" spans="4:8" x14ac:dyDescent="0.35">
      <c r="D783" s="35"/>
      <c r="E783" s="36"/>
      <c r="F783" s="37"/>
      <c r="G783" s="24"/>
      <c r="H783" s="38"/>
    </row>
    <row r="784" spans="4:8" x14ac:dyDescent="0.35">
      <c r="D784" s="35"/>
      <c r="E784" s="36"/>
      <c r="F784" s="37"/>
      <c r="G784" s="24"/>
      <c r="H784" s="38"/>
    </row>
    <row r="785" spans="4:8" x14ac:dyDescent="0.35">
      <c r="D785" s="35"/>
      <c r="E785" s="36"/>
      <c r="F785" s="37"/>
      <c r="G785" s="24"/>
      <c r="H785" s="38"/>
    </row>
    <row r="786" spans="4:8" x14ac:dyDescent="0.35">
      <c r="D786" s="35"/>
      <c r="E786" s="36"/>
      <c r="F786" s="37"/>
      <c r="G786" s="24"/>
      <c r="H786" s="38"/>
    </row>
    <row r="787" spans="4:8" x14ac:dyDescent="0.35">
      <c r="D787" s="35"/>
      <c r="E787" s="36"/>
      <c r="F787" s="37"/>
      <c r="G787" s="24"/>
      <c r="H787" s="38"/>
    </row>
    <row r="788" spans="4:8" x14ac:dyDescent="0.35">
      <c r="D788" s="35"/>
      <c r="E788" s="36"/>
      <c r="F788" s="37"/>
      <c r="G788" s="24"/>
      <c r="H788" s="38"/>
    </row>
    <row r="789" spans="4:8" x14ac:dyDescent="0.35">
      <c r="D789" s="35"/>
      <c r="E789" s="36"/>
      <c r="F789" s="37"/>
      <c r="G789" s="24"/>
      <c r="H789" s="38"/>
    </row>
    <row r="790" spans="4:8" x14ac:dyDescent="0.35">
      <c r="D790" s="35"/>
      <c r="E790" s="36"/>
      <c r="F790" s="37"/>
      <c r="G790" s="24"/>
      <c r="H790" s="38"/>
    </row>
    <row r="791" spans="4:8" x14ac:dyDescent="0.35">
      <c r="D791" s="35"/>
      <c r="E791" s="36"/>
      <c r="F791" s="37"/>
      <c r="G791" s="24"/>
      <c r="H791" s="38"/>
    </row>
    <row r="792" spans="4:8" x14ac:dyDescent="0.35">
      <c r="D792" s="35"/>
      <c r="E792" s="36"/>
      <c r="F792" s="37"/>
      <c r="G792" s="24"/>
      <c r="H792" s="38"/>
    </row>
    <row r="793" spans="4:8" x14ac:dyDescent="0.35">
      <c r="D793" s="35"/>
      <c r="E793" s="36"/>
      <c r="F793" s="37"/>
      <c r="G793" s="24"/>
      <c r="H793" s="38"/>
    </row>
    <row r="794" spans="4:8" x14ac:dyDescent="0.35">
      <c r="D794" s="35"/>
      <c r="E794" s="36"/>
      <c r="F794" s="37"/>
      <c r="G794" s="24"/>
      <c r="H794" s="38"/>
    </row>
    <row r="795" spans="4:8" x14ac:dyDescent="0.35">
      <c r="D795" s="35"/>
      <c r="E795" s="36"/>
      <c r="F795" s="37"/>
      <c r="G795" s="24"/>
      <c r="H795" s="38"/>
    </row>
    <row r="796" spans="4:8" x14ac:dyDescent="0.35">
      <c r="D796" s="35"/>
      <c r="E796" s="36"/>
      <c r="F796" s="37"/>
      <c r="G796" s="24"/>
      <c r="H796" s="38"/>
    </row>
    <row r="797" spans="4:8" x14ac:dyDescent="0.35">
      <c r="D797" s="35"/>
      <c r="E797" s="36"/>
      <c r="F797" s="37"/>
      <c r="G797" s="24"/>
      <c r="H797" s="38"/>
    </row>
    <row r="798" spans="4:8" x14ac:dyDescent="0.35">
      <c r="D798" s="35"/>
      <c r="E798" s="36"/>
      <c r="F798" s="37"/>
      <c r="G798" s="24"/>
      <c r="H798" s="38"/>
    </row>
    <row r="799" spans="4:8" x14ac:dyDescent="0.35">
      <c r="D799" s="35"/>
      <c r="E799" s="36"/>
      <c r="F799" s="37"/>
      <c r="G799" s="24"/>
      <c r="H799" s="38"/>
    </row>
    <row r="800" spans="4:8" x14ac:dyDescent="0.35">
      <c r="D800" s="35"/>
      <c r="E800" s="36"/>
      <c r="F800" s="37"/>
      <c r="G800" s="24"/>
      <c r="H800" s="38"/>
    </row>
    <row r="801" spans="4:8" x14ac:dyDescent="0.35">
      <c r="D801" s="35"/>
      <c r="E801" s="36"/>
      <c r="F801" s="37"/>
      <c r="G801" s="24"/>
      <c r="H801" s="38"/>
    </row>
    <row r="802" spans="4:8" x14ac:dyDescent="0.35">
      <c r="D802" s="35"/>
      <c r="E802" s="36"/>
      <c r="F802" s="37"/>
      <c r="G802" s="24"/>
      <c r="H802" s="38"/>
    </row>
    <row r="803" spans="4:8" x14ac:dyDescent="0.35">
      <c r="D803" s="35"/>
      <c r="E803" s="36"/>
      <c r="F803" s="37"/>
      <c r="G803" s="24"/>
      <c r="H803" s="38"/>
    </row>
    <row r="804" spans="4:8" x14ac:dyDescent="0.35">
      <c r="D804" s="35"/>
      <c r="E804" s="36"/>
      <c r="F804" s="37"/>
      <c r="G804" s="24"/>
      <c r="H804" s="38"/>
    </row>
    <row r="805" spans="4:8" x14ac:dyDescent="0.35">
      <c r="D805" s="35"/>
      <c r="E805" s="36"/>
      <c r="F805" s="37"/>
      <c r="G805" s="24"/>
      <c r="H805" s="38"/>
    </row>
    <row r="806" spans="4:8" x14ac:dyDescent="0.35">
      <c r="D806" s="35"/>
      <c r="E806" s="36"/>
      <c r="F806" s="37"/>
      <c r="G806" s="24"/>
      <c r="H806" s="38"/>
    </row>
    <row r="807" spans="4:8" x14ac:dyDescent="0.35">
      <c r="D807" s="35"/>
      <c r="E807" s="36"/>
      <c r="F807" s="37"/>
      <c r="G807" s="24"/>
      <c r="H807" s="38"/>
    </row>
    <row r="808" spans="4:8" x14ac:dyDescent="0.35">
      <c r="D808" s="35"/>
      <c r="E808" s="36"/>
      <c r="F808" s="37"/>
      <c r="G808" s="24"/>
      <c r="H808" s="38"/>
    </row>
    <row r="809" spans="4:8" x14ac:dyDescent="0.35">
      <c r="D809" s="35"/>
      <c r="E809" s="36"/>
      <c r="F809" s="37"/>
      <c r="G809" s="24"/>
      <c r="H809" s="38"/>
    </row>
    <row r="810" spans="4:8" x14ac:dyDescent="0.35">
      <c r="D810" s="35"/>
      <c r="E810" s="36"/>
      <c r="F810" s="37"/>
      <c r="G810" s="24"/>
      <c r="H810" s="38"/>
    </row>
    <row r="811" spans="4:8" x14ac:dyDescent="0.35">
      <c r="D811" s="35"/>
      <c r="E811" s="36"/>
      <c r="F811" s="37"/>
      <c r="G811" s="24"/>
      <c r="H811" s="38"/>
    </row>
    <row r="812" spans="4:8" x14ac:dyDescent="0.35">
      <c r="D812" s="35"/>
      <c r="E812" s="36"/>
      <c r="F812" s="37"/>
      <c r="G812" s="24"/>
      <c r="H812" s="38"/>
    </row>
    <row r="813" spans="4:8" x14ac:dyDescent="0.35">
      <c r="D813" s="35"/>
      <c r="E813" s="36"/>
      <c r="F813" s="37"/>
      <c r="G813" s="24"/>
      <c r="H813" s="38"/>
    </row>
    <row r="814" spans="4:8" x14ac:dyDescent="0.35">
      <c r="D814" s="35"/>
      <c r="E814" s="36"/>
      <c r="F814" s="37"/>
      <c r="G814" s="24"/>
      <c r="H814" s="38"/>
    </row>
    <row r="815" spans="4:8" x14ac:dyDescent="0.35">
      <c r="D815" s="35"/>
      <c r="E815" s="36"/>
      <c r="F815" s="37"/>
      <c r="G815" s="24"/>
      <c r="H815" s="38"/>
    </row>
    <row r="816" spans="4:8" x14ac:dyDescent="0.35">
      <c r="D816" s="35"/>
      <c r="E816" s="36"/>
      <c r="F816" s="37"/>
      <c r="G816" s="24"/>
      <c r="H816" s="38"/>
    </row>
    <row r="817" spans="4:8" x14ac:dyDescent="0.35">
      <c r="D817" s="35"/>
      <c r="E817" s="36"/>
      <c r="F817" s="37"/>
      <c r="G817" s="24"/>
      <c r="H817" s="38"/>
    </row>
    <row r="818" spans="4:8" x14ac:dyDescent="0.35">
      <c r="D818" s="35"/>
      <c r="E818" s="36"/>
      <c r="F818" s="37"/>
      <c r="G818" s="24"/>
      <c r="H818" s="38"/>
    </row>
    <row r="819" spans="4:8" x14ac:dyDescent="0.35">
      <c r="D819" s="35"/>
      <c r="E819" s="36"/>
      <c r="F819" s="37"/>
      <c r="G819" s="24"/>
      <c r="H819" s="38"/>
    </row>
    <row r="820" spans="4:8" x14ac:dyDescent="0.35">
      <c r="D820" s="35"/>
      <c r="E820" s="36"/>
      <c r="F820" s="37"/>
      <c r="G820" s="24"/>
      <c r="H820" s="38"/>
    </row>
    <row r="821" spans="4:8" x14ac:dyDescent="0.35">
      <c r="D821" s="35"/>
      <c r="E821" s="36"/>
      <c r="F821" s="37"/>
      <c r="G821" s="24"/>
      <c r="H821" s="38"/>
    </row>
    <row r="822" spans="4:8" x14ac:dyDescent="0.35">
      <c r="D822" s="35"/>
      <c r="E822" s="36"/>
      <c r="F822" s="37"/>
      <c r="G822" s="24"/>
      <c r="H822" s="38"/>
    </row>
    <row r="823" spans="4:8" x14ac:dyDescent="0.35">
      <c r="D823" s="35"/>
      <c r="E823" s="36"/>
      <c r="F823" s="37"/>
      <c r="G823" s="24"/>
      <c r="H823" s="38"/>
    </row>
    <row r="824" spans="4:8" x14ac:dyDescent="0.35">
      <c r="D824" s="35"/>
      <c r="E824" s="36"/>
      <c r="F824" s="37"/>
      <c r="G824" s="24"/>
      <c r="H824" s="38"/>
    </row>
    <row r="825" spans="4:8" x14ac:dyDescent="0.35">
      <c r="D825" s="35"/>
      <c r="E825" s="36"/>
      <c r="F825" s="37"/>
      <c r="G825" s="24"/>
      <c r="H825" s="38"/>
    </row>
    <row r="826" spans="4:8" x14ac:dyDescent="0.35">
      <c r="D826" s="35"/>
      <c r="E826" s="36"/>
      <c r="F826" s="37"/>
      <c r="G826" s="24"/>
      <c r="H826" s="38"/>
    </row>
    <row r="827" spans="4:8" x14ac:dyDescent="0.35">
      <c r="D827" s="35"/>
      <c r="E827" s="36"/>
      <c r="F827" s="37"/>
      <c r="G827" s="24"/>
      <c r="H827" s="38"/>
    </row>
    <row r="828" spans="4:8" x14ac:dyDescent="0.35">
      <c r="D828" s="35"/>
      <c r="E828" s="36"/>
      <c r="F828" s="37"/>
      <c r="G828" s="24"/>
      <c r="H828" s="38"/>
    </row>
    <row r="829" spans="4:8" x14ac:dyDescent="0.35">
      <c r="D829" s="35"/>
      <c r="E829" s="36"/>
      <c r="F829" s="37"/>
      <c r="G829" s="24"/>
      <c r="H829" s="38"/>
    </row>
    <row r="830" spans="4:8" x14ac:dyDescent="0.35">
      <c r="D830" s="35"/>
      <c r="E830" s="36"/>
      <c r="F830" s="37"/>
      <c r="G830" s="24"/>
      <c r="H830" s="38"/>
    </row>
    <row r="831" spans="4:8" x14ac:dyDescent="0.35">
      <c r="D831" s="35"/>
      <c r="E831" s="36"/>
      <c r="F831" s="37"/>
      <c r="G831" s="24"/>
      <c r="H831" s="38"/>
    </row>
    <row r="832" spans="4:8" x14ac:dyDescent="0.35">
      <c r="D832" s="35"/>
      <c r="E832" s="36"/>
      <c r="F832" s="37"/>
      <c r="G832" s="24"/>
      <c r="H832" s="38"/>
    </row>
    <row r="833" spans="4:8" x14ac:dyDescent="0.35">
      <c r="D833" s="35"/>
      <c r="E833" s="36"/>
      <c r="F833" s="37"/>
      <c r="G833" s="24"/>
      <c r="H833" s="38"/>
    </row>
    <row r="834" spans="4:8" x14ac:dyDescent="0.35">
      <c r="D834" s="35"/>
      <c r="E834" s="36"/>
      <c r="F834" s="37"/>
      <c r="G834" s="24"/>
      <c r="H834" s="38"/>
    </row>
    <row r="835" spans="4:8" x14ac:dyDescent="0.35">
      <c r="D835" s="35"/>
      <c r="E835" s="36"/>
      <c r="F835" s="37"/>
      <c r="G835" s="24"/>
      <c r="H835" s="38"/>
    </row>
    <row r="836" spans="4:8" x14ac:dyDescent="0.35">
      <c r="D836" s="35"/>
      <c r="E836" s="36"/>
      <c r="F836" s="37"/>
      <c r="G836" s="24"/>
      <c r="H836" s="38"/>
    </row>
    <row r="837" spans="4:8" x14ac:dyDescent="0.35">
      <c r="D837" s="35"/>
      <c r="E837" s="36"/>
      <c r="F837" s="37"/>
      <c r="G837" s="24"/>
      <c r="H837" s="38"/>
    </row>
    <row r="838" spans="4:8" x14ac:dyDescent="0.35">
      <c r="D838" s="35"/>
      <c r="E838" s="36"/>
      <c r="F838" s="37"/>
      <c r="G838" s="24"/>
      <c r="H838" s="38"/>
    </row>
    <row r="839" spans="4:8" x14ac:dyDescent="0.35">
      <c r="D839" s="35"/>
      <c r="E839" s="36"/>
      <c r="F839" s="37"/>
      <c r="G839" s="24"/>
      <c r="H839" s="38"/>
    </row>
    <row r="840" spans="4:8" x14ac:dyDescent="0.35">
      <c r="D840" s="35"/>
      <c r="E840" s="36"/>
      <c r="F840" s="37"/>
      <c r="G840" s="24"/>
      <c r="H840" s="38"/>
    </row>
    <row r="841" spans="4:8" x14ac:dyDescent="0.35">
      <c r="D841" s="35"/>
      <c r="E841" s="36"/>
      <c r="F841" s="37"/>
      <c r="G841" s="24"/>
      <c r="H841" s="38"/>
    </row>
    <row r="842" spans="4:8" x14ac:dyDescent="0.35">
      <c r="D842" s="35"/>
      <c r="E842" s="36"/>
      <c r="F842" s="37"/>
      <c r="G842" s="24"/>
      <c r="H842" s="38"/>
    </row>
    <row r="843" spans="4:8" x14ac:dyDescent="0.35">
      <c r="D843" s="35"/>
      <c r="E843" s="36"/>
      <c r="F843" s="37"/>
      <c r="G843" s="24"/>
      <c r="H843" s="38"/>
    </row>
    <row r="844" spans="4:8" x14ac:dyDescent="0.35">
      <c r="D844" s="35"/>
      <c r="E844" s="36"/>
      <c r="F844" s="37"/>
      <c r="G844" s="24"/>
      <c r="H844" s="38"/>
    </row>
    <row r="845" spans="4:8" x14ac:dyDescent="0.35">
      <c r="D845" s="35"/>
      <c r="E845" s="36"/>
      <c r="F845" s="37"/>
      <c r="G845" s="24"/>
      <c r="H845" s="38"/>
    </row>
    <row r="846" spans="4:8" x14ac:dyDescent="0.35">
      <c r="D846" s="35"/>
      <c r="E846" s="36"/>
      <c r="F846" s="37"/>
      <c r="G846" s="24"/>
      <c r="H846" s="38"/>
    </row>
    <row r="847" spans="4:8" x14ac:dyDescent="0.35">
      <c r="D847" s="35"/>
      <c r="E847" s="36"/>
      <c r="F847" s="37"/>
      <c r="G847" s="24"/>
      <c r="H847" s="38"/>
    </row>
    <row r="848" spans="4:8" x14ac:dyDescent="0.35">
      <c r="D848" s="35"/>
      <c r="E848" s="36"/>
      <c r="F848" s="37"/>
      <c r="G848" s="24"/>
      <c r="H848" s="38"/>
    </row>
    <row r="849" spans="4:8" x14ac:dyDescent="0.35">
      <c r="D849" s="35"/>
      <c r="E849" s="36"/>
      <c r="F849" s="37"/>
      <c r="G849" s="24"/>
      <c r="H849" s="38"/>
    </row>
    <row r="850" spans="4:8" x14ac:dyDescent="0.35">
      <c r="D850" s="35"/>
      <c r="E850" s="36"/>
      <c r="F850" s="37"/>
      <c r="G850" s="24"/>
      <c r="H850" s="38"/>
    </row>
    <row r="851" spans="4:8" x14ac:dyDescent="0.35">
      <c r="D851" s="35"/>
      <c r="E851" s="36"/>
      <c r="F851" s="37"/>
      <c r="G851" s="24"/>
      <c r="H851" s="38"/>
    </row>
    <row r="852" spans="4:8" x14ac:dyDescent="0.35">
      <c r="D852" s="35"/>
      <c r="E852" s="36"/>
      <c r="F852" s="37"/>
      <c r="G852" s="24"/>
      <c r="H852" s="38"/>
    </row>
    <row r="853" spans="4:8" x14ac:dyDescent="0.35">
      <c r="D853" s="35"/>
      <c r="E853" s="36"/>
      <c r="F853" s="37"/>
      <c r="G853" s="24"/>
      <c r="H853" s="38"/>
    </row>
    <row r="854" spans="4:8" x14ac:dyDescent="0.35">
      <c r="D854" s="35"/>
      <c r="E854" s="36"/>
      <c r="F854" s="37"/>
      <c r="G854" s="24"/>
      <c r="H854" s="38"/>
    </row>
    <row r="855" spans="4:8" x14ac:dyDescent="0.35">
      <c r="D855" s="35"/>
      <c r="E855" s="36"/>
      <c r="F855" s="37"/>
      <c r="G855" s="24"/>
      <c r="H855" s="38"/>
    </row>
    <row r="856" spans="4:8" x14ac:dyDescent="0.35">
      <c r="D856" s="35"/>
      <c r="E856" s="36"/>
      <c r="F856" s="37"/>
      <c r="G856" s="24"/>
      <c r="H856" s="38"/>
    </row>
    <row r="857" spans="4:8" x14ac:dyDescent="0.35">
      <c r="D857" s="35"/>
      <c r="E857" s="36"/>
      <c r="F857" s="37"/>
      <c r="G857" s="24"/>
      <c r="H857" s="38"/>
    </row>
    <row r="858" spans="4:8" x14ac:dyDescent="0.35">
      <c r="D858" s="35"/>
      <c r="E858" s="36"/>
      <c r="F858" s="37"/>
      <c r="G858" s="24"/>
      <c r="H858" s="38"/>
    </row>
    <row r="859" spans="4:8" x14ac:dyDescent="0.35">
      <c r="D859" s="35"/>
      <c r="E859" s="36"/>
      <c r="F859" s="37"/>
      <c r="G859" s="24"/>
      <c r="H859" s="38"/>
    </row>
    <row r="860" spans="4:8" x14ac:dyDescent="0.35">
      <c r="D860" s="35"/>
      <c r="E860" s="36"/>
      <c r="F860" s="37"/>
      <c r="G860" s="24"/>
      <c r="H860" s="38"/>
    </row>
    <row r="861" spans="4:8" x14ac:dyDescent="0.35">
      <c r="D861" s="35"/>
      <c r="E861" s="36"/>
      <c r="F861" s="37"/>
      <c r="G861" s="24"/>
      <c r="H861" s="38"/>
    </row>
    <row r="862" spans="4:8" x14ac:dyDescent="0.35">
      <c r="D862" s="35"/>
      <c r="E862" s="36"/>
      <c r="F862" s="37"/>
      <c r="G862" s="24"/>
      <c r="H862" s="38"/>
    </row>
    <row r="863" spans="4:8" x14ac:dyDescent="0.35">
      <c r="D863" s="35"/>
      <c r="E863" s="36"/>
      <c r="F863" s="37"/>
      <c r="G863" s="24"/>
      <c r="H863" s="38"/>
    </row>
    <row r="864" spans="4:8" x14ac:dyDescent="0.35">
      <c r="D864" s="35"/>
      <c r="E864" s="36"/>
      <c r="F864" s="37"/>
      <c r="G864" s="24"/>
      <c r="H864" s="38"/>
    </row>
    <row r="865" spans="4:8" x14ac:dyDescent="0.35">
      <c r="D865" s="35"/>
      <c r="E865" s="36"/>
      <c r="F865" s="37"/>
      <c r="G865" s="24"/>
      <c r="H865" s="38"/>
    </row>
    <row r="866" spans="4:8" x14ac:dyDescent="0.35">
      <c r="D866" s="35"/>
      <c r="E866" s="36"/>
      <c r="F866" s="37"/>
      <c r="G866" s="24"/>
      <c r="H866" s="38"/>
    </row>
    <row r="867" spans="4:8" x14ac:dyDescent="0.35">
      <c r="D867" s="35"/>
      <c r="E867" s="36"/>
      <c r="F867" s="37"/>
      <c r="G867" s="24"/>
      <c r="H867" s="38"/>
    </row>
    <row r="868" spans="4:8" x14ac:dyDescent="0.35">
      <c r="D868" s="35"/>
      <c r="E868" s="36"/>
      <c r="F868" s="37"/>
      <c r="G868" s="24"/>
      <c r="H868" s="38"/>
    </row>
    <row r="869" spans="4:8" x14ac:dyDescent="0.35">
      <c r="D869" s="35"/>
      <c r="E869" s="36"/>
      <c r="F869" s="37"/>
      <c r="G869" s="24"/>
      <c r="H869" s="38"/>
    </row>
    <row r="870" spans="4:8" x14ac:dyDescent="0.35">
      <c r="D870" s="35"/>
      <c r="E870" s="36"/>
      <c r="F870" s="37"/>
      <c r="G870" s="24"/>
      <c r="H870" s="38"/>
    </row>
    <row r="871" spans="4:8" x14ac:dyDescent="0.35">
      <c r="D871" s="35"/>
      <c r="E871" s="36"/>
      <c r="F871" s="37"/>
      <c r="G871" s="24"/>
      <c r="H871" s="38"/>
    </row>
    <row r="872" spans="4:8" x14ac:dyDescent="0.35">
      <c r="D872" s="35"/>
      <c r="E872" s="36"/>
      <c r="F872" s="37"/>
      <c r="G872" s="24"/>
      <c r="H872" s="38"/>
    </row>
    <row r="873" spans="4:8" x14ac:dyDescent="0.35">
      <c r="D873" s="35"/>
      <c r="E873" s="36"/>
      <c r="F873" s="37"/>
      <c r="G873" s="24"/>
      <c r="H873" s="38"/>
    </row>
    <row r="874" spans="4:8" x14ac:dyDescent="0.35">
      <c r="D874" s="35"/>
      <c r="E874" s="36"/>
      <c r="F874" s="37"/>
      <c r="G874" s="24"/>
      <c r="H874" s="38"/>
    </row>
    <row r="875" spans="4:8" x14ac:dyDescent="0.35">
      <c r="D875" s="35"/>
      <c r="E875" s="36"/>
      <c r="F875" s="37"/>
      <c r="G875" s="24"/>
      <c r="H875" s="38"/>
    </row>
    <row r="876" spans="4:8" x14ac:dyDescent="0.35">
      <c r="D876" s="35"/>
      <c r="E876" s="36"/>
      <c r="F876" s="37"/>
      <c r="G876" s="24"/>
      <c r="H876" s="38"/>
    </row>
    <row r="877" spans="4:8" x14ac:dyDescent="0.35">
      <c r="D877" s="35"/>
      <c r="E877" s="36"/>
      <c r="F877" s="37"/>
      <c r="G877" s="24"/>
      <c r="H877" s="38"/>
    </row>
    <row r="878" spans="4:8" x14ac:dyDescent="0.35">
      <c r="D878" s="35"/>
      <c r="E878" s="36"/>
      <c r="F878" s="37"/>
      <c r="G878" s="24"/>
      <c r="H878" s="38"/>
    </row>
    <row r="879" spans="4:8" x14ac:dyDescent="0.35">
      <c r="D879" s="35"/>
      <c r="E879" s="36"/>
      <c r="F879" s="37"/>
      <c r="G879" s="24"/>
      <c r="H879" s="38"/>
    </row>
    <row r="880" spans="4:8" x14ac:dyDescent="0.35">
      <c r="D880" s="35"/>
      <c r="E880" s="36"/>
      <c r="F880" s="37"/>
      <c r="G880" s="24"/>
      <c r="H880" s="38"/>
    </row>
    <row r="881" spans="4:8" x14ac:dyDescent="0.35">
      <c r="D881" s="35"/>
      <c r="E881" s="36"/>
      <c r="F881" s="37"/>
      <c r="G881" s="24"/>
      <c r="H881" s="38"/>
    </row>
    <row r="882" spans="4:8" x14ac:dyDescent="0.35">
      <c r="D882" s="35"/>
      <c r="E882" s="36"/>
      <c r="F882" s="37"/>
      <c r="G882" s="24"/>
      <c r="H882" s="38"/>
    </row>
    <row r="883" spans="4:8" x14ac:dyDescent="0.35">
      <c r="D883" s="35"/>
      <c r="E883" s="36"/>
      <c r="F883" s="37"/>
      <c r="G883" s="24"/>
      <c r="H883" s="38"/>
    </row>
    <row r="884" spans="4:8" x14ac:dyDescent="0.35">
      <c r="D884" s="35"/>
      <c r="E884" s="36"/>
      <c r="F884" s="37"/>
      <c r="G884" s="24"/>
      <c r="H884" s="38"/>
    </row>
    <row r="885" spans="4:8" x14ac:dyDescent="0.35">
      <c r="D885" s="35"/>
      <c r="E885" s="36"/>
      <c r="F885" s="37"/>
      <c r="G885" s="24"/>
      <c r="H885" s="38"/>
    </row>
    <row r="886" spans="4:8" x14ac:dyDescent="0.35">
      <c r="D886" s="35"/>
      <c r="E886" s="36"/>
      <c r="F886" s="37"/>
      <c r="G886" s="24"/>
      <c r="H886" s="38"/>
    </row>
    <row r="887" spans="4:8" x14ac:dyDescent="0.35">
      <c r="D887" s="35"/>
      <c r="E887" s="36"/>
      <c r="F887" s="37"/>
      <c r="G887" s="24"/>
      <c r="H887" s="38"/>
    </row>
    <row r="888" spans="4:8" x14ac:dyDescent="0.35">
      <c r="D888" s="35"/>
      <c r="E888" s="36"/>
      <c r="F888" s="37"/>
      <c r="G888" s="24"/>
      <c r="H888" s="38"/>
    </row>
    <row r="889" spans="4:8" x14ac:dyDescent="0.35">
      <c r="D889" s="35"/>
      <c r="E889" s="36"/>
      <c r="F889" s="37"/>
      <c r="G889" s="24"/>
      <c r="H889" s="38"/>
    </row>
    <row r="890" spans="4:8" x14ac:dyDescent="0.35">
      <c r="D890" s="35"/>
      <c r="E890" s="36"/>
      <c r="F890" s="37"/>
      <c r="G890" s="24"/>
      <c r="H890" s="38"/>
    </row>
    <row r="891" spans="4:8" x14ac:dyDescent="0.35">
      <c r="D891" s="35"/>
      <c r="E891" s="36"/>
      <c r="F891" s="37"/>
      <c r="G891" s="24"/>
      <c r="H891" s="38"/>
    </row>
    <row r="892" spans="4:8" x14ac:dyDescent="0.35">
      <c r="D892" s="35"/>
      <c r="E892" s="36"/>
      <c r="F892" s="37"/>
      <c r="G892" s="24"/>
      <c r="H892" s="38"/>
    </row>
    <row r="893" spans="4:8" x14ac:dyDescent="0.35">
      <c r="D893" s="35"/>
      <c r="E893" s="36"/>
      <c r="F893" s="37"/>
      <c r="G893" s="24"/>
      <c r="H893" s="38"/>
    </row>
    <row r="894" spans="4:8" x14ac:dyDescent="0.35">
      <c r="D894" s="35"/>
      <c r="E894" s="36"/>
      <c r="F894" s="37"/>
      <c r="G894" s="24"/>
      <c r="H894" s="38"/>
    </row>
    <row r="895" spans="4:8" x14ac:dyDescent="0.35">
      <c r="D895" s="35"/>
      <c r="E895" s="36"/>
      <c r="F895" s="37"/>
      <c r="G895" s="24"/>
      <c r="H895" s="38"/>
    </row>
    <row r="896" spans="4:8" x14ac:dyDescent="0.35">
      <c r="D896" s="35"/>
      <c r="E896" s="36"/>
      <c r="F896" s="37"/>
      <c r="G896" s="24"/>
      <c r="H896" s="38"/>
    </row>
    <row r="897" spans="4:8" x14ac:dyDescent="0.35">
      <c r="D897" s="35"/>
      <c r="E897" s="36"/>
      <c r="F897" s="37"/>
      <c r="G897" s="24"/>
      <c r="H897" s="38"/>
    </row>
    <row r="898" spans="4:8" x14ac:dyDescent="0.35">
      <c r="D898" s="35"/>
      <c r="E898" s="36"/>
      <c r="F898" s="37"/>
      <c r="G898" s="24"/>
      <c r="H898" s="38"/>
    </row>
    <row r="899" spans="4:8" x14ac:dyDescent="0.35">
      <c r="D899" s="35"/>
      <c r="E899" s="36"/>
      <c r="F899" s="37"/>
      <c r="G899" s="24"/>
      <c r="H899" s="38"/>
    </row>
    <row r="900" spans="4:8" x14ac:dyDescent="0.35">
      <c r="D900" s="35"/>
      <c r="E900" s="36"/>
      <c r="F900" s="37"/>
      <c r="G900" s="24"/>
      <c r="H900" s="38"/>
    </row>
    <row r="901" spans="4:8" x14ac:dyDescent="0.35">
      <c r="D901" s="35"/>
      <c r="E901" s="36"/>
      <c r="F901" s="37"/>
      <c r="G901" s="24"/>
      <c r="H901" s="38"/>
    </row>
    <row r="902" spans="4:8" x14ac:dyDescent="0.35">
      <c r="D902" s="35"/>
      <c r="E902" s="36"/>
      <c r="F902" s="37"/>
      <c r="G902" s="24"/>
      <c r="H902" s="38"/>
    </row>
    <row r="903" spans="4:8" x14ac:dyDescent="0.35">
      <c r="D903" s="35"/>
      <c r="E903" s="36"/>
      <c r="F903" s="37"/>
      <c r="G903" s="24"/>
      <c r="H903" s="38"/>
    </row>
    <row r="904" spans="4:8" x14ac:dyDescent="0.35">
      <c r="D904" s="35"/>
      <c r="E904" s="36"/>
      <c r="F904" s="37"/>
      <c r="G904" s="24"/>
      <c r="H904" s="38"/>
    </row>
    <row r="905" spans="4:8" x14ac:dyDescent="0.35">
      <c r="D905" s="35"/>
      <c r="E905" s="36"/>
      <c r="F905" s="37"/>
      <c r="G905" s="24"/>
      <c r="H905" s="38"/>
    </row>
    <row r="906" spans="4:8" x14ac:dyDescent="0.35">
      <c r="D906" s="35"/>
      <c r="E906" s="36"/>
      <c r="F906" s="37"/>
      <c r="G906" s="24"/>
      <c r="H906" s="38"/>
    </row>
    <row r="907" spans="4:8" x14ac:dyDescent="0.35">
      <c r="D907" s="35"/>
      <c r="E907" s="36"/>
      <c r="F907" s="37"/>
      <c r="G907" s="24"/>
      <c r="H907" s="38"/>
    </row>
    <row r="908" spans="4:8" x14ac:dyDescent="0.35">
      <c r="D908" s="35"/>
      <c r="E908" s="36"/>
      <c r="F908" s="37"/>
      <c r="G908" s="24"/>
      <c r="H908" s="38"/>
    </row>
    <row r="909" spans="4:8" x14ac:dyDescent="0.35">
      <c r="D909" s="35"/>
      <c r="E909" s="36"/>
      <c r="F909" s="37"/>
      <c r="G909" s="24"/>
      <c r="H909" s="38"/>
    </row>
    <row r="910" spans="4:8" x14ac:dyDescent="0.35">
      <c r="D910" s="35"/>
      <c r="E910" s="36"/>
      <c r="F910" s="37"/>
      <c r="G910" s="24"/>
      <c r="H910" s="38"/>
    </row>
    <row r="911" spans="4:8" x14ac:dyDescent="0.35">
      <c r="D911" s="35"/>
      <c r="E911" s="36"/>
      <c r="F911" s="37"/>
      <c r="G911" s="24"/>
      <c r="H911" s="38"/>
    </row>
    <row r="912" spans="4:8" x14ac:dyDescent="0.35">
      <c r="D912" s="35"/>
      <c r="E912" s="36"/>
      <c r="F912" s="37"/>
      <c r="G912" s="24"/>
      <c r="H912" s="38"/>
    </row>
    <row r="913" spans="4:8" x14ac:dyDescent="0.35">
      <c r="D913" s="35"/>
      <c r="E913" s="36"/>
      <c r="F913" s="37"/>
      <c r="G913" s="24"/>
      <c r="H913" s="38"/>
    </row>
    <row r="914" spans="4:8" x14ac:dyDescent="0.35">
      <c r="D914" s="35"/>
      <c r="E914" s="36"/>
      <c r="F914" s="37"/>
      <c r="G914" s="24"/>
      <c r="H914" s="38"/>
    </row>
    <row r="915" spans="4:8" x14ac:dyDescent="0.35">
      <c r="D915" s="35"/>
      <c r="E915" s="36"/>
      <c r="F915" s="37"/>
      <c r="G915" s="24"/>
      <c r="H915" s="38"/>
    </row>
    <row r="916" spans="4:8" x14ac:dyDescent="0.35">
      <c r="D916" s="35"/>
      <c r="E916" s="36"/>
      <c r="F916" s="37"/>
      <c r="G916" s="24"/>
      <c r="H916" s="38"/>
    </row>
    <row r="917" spans="4:8" x14ac:dyDescent="0.35">
      <c r="D917" s="35"/>
      <c r="E917" s="36"/>
      <c r="F917" s="37"/>
      <c r="G917" s="24"/>
      <c r="H917" s="38"/>
    </row>
    <row r="918" spans="4:8" x14ac:dyDescent="0.35">
      <c r="D918" s="35"/>
      <c r="E918" s="36"/>
      <c r="F918" s="37"/>
      <c r="G918" s="24"/>
      <c r="H918" s="38"/>
    </row>
    <row r="919" spans="4:8" x14ac:dyDescent="0.35">
      <c r="D919" s="35"/>
      <c r="E919" s="36"/>
      <c r="F919" s="37"/>
      <c r="G919" s="24"/>
      <c r="H919" s="38"/>
    </row>
    <row r="920" spans="4:8" x14ac:dyDescent="0.35">
      <c r="D920" s="35"/>
      <c r="E920" s="36"/>
      <c r="F920" s="37"/>
      <c r="G920" s="24"/>
      <c r="H920" s="38"/>
    </row>
    <row r="921" spans="4:8" x14ac:dyDescent="0.35">
      <c r="D921" s="35"/>
      <c r="E921" s="36"/>
      <c r="F921" s="37"/>
      <c r="G921" s="24"/>
      <c r="H921" s="38"/>
    </row>
    <row r="922" spans="4:8" x14ac:dyDescent="0.35">
      <c r="D922" s="35"/>
      <c r="E922" s="36"/>
      <c r="F922" s="37"/>
      <c r="G922" s="24"/>
      <c r="H922" s="38"/>
    </row>
    <row r="923" spans="4:8" x14ac:dyDescent="0.35">
      <c r="D923" s="35"/>
      <c r="E923" s="36"/>
      <c r="F923" s="37"/>
      <c r="G923" s="24"/>
      <c r="H923" s="38"/>
    </row>
    <row r="924" spans="4:8" x14ac:dyDescent="0.35">
      <c r="D924" s="35"/>
      <c r="E924" s="36"/>
      <c r="F924" s="37"/>
      <c r="G924" s="24"/>
      <c r="H924" s="38"/>
    </row>
    <row r="925" spans="4:8" x14ac:dyDescent="0.35">
      <c r="D925" s="35"/>
      <c r="E925" s="36"/>
      <c r="F925" s="37"/>
      <c r="G925" s="24"/>
      <c r="H925" s="38"/>
    </row>
    <row r="926" spans="4:8" x14ac:dyDescent="0.35">
      <c r="D926" s="35"/>
      <c r="E926" s="36"/>
      <c r="F926" s="37"/>
      <c r="G926" s="24"/>
      <c r="H926" s="38"/>
    </row>
    <row r="927" spans="4:8" x14ac:dyDescent="0.35">
      <c r="D927" s="35"/>
      <c r="E927" s="36"/>
      <c r="F927" s="37"/>
      <c r="G927" s="24"/>
      <c r="H927" s="38"/>
    </row>
    <row r="928" spans="4:8" x14ac:dyDescent="0.35">
      <c r="D928" s="35"/>
      <c r="E928" s="36"/>
      <c r="F928" s="37"/>
      <c r="G928" s="24"/>
      <c r="H928" s="38"/>
    </row>
    <row r="929" spans="4:8" x14ac:dyDescent="0.35">
      <c r="D929" s="35"/>
      <c r="E929" s="36"/>
      <c r="F929" s="37"/>
      <c r="G929" s="24"/>
      <c r="H929" s="38"/>
    </row>
    <row r="930" spans="4:8" x14ac:dyDescent="0.35">
      <c r="D930" s="35"/>
      <c r="E930" s="36"/>
      <c r="F930" s="37"/>
      <c r="G930" s="24"/>
      <c r="H930" s="38"/>
    </row>
    <row r="931" spans="4:8" x14ac:dyDescent="0.35">
      <c r="D931" s="35"/>
      <c r="E931" s="36"/>
      <c r="F931" s="37"/>
      <c r="G931" s="24"/>
      <c r="H931" s="38"/>
    </row>
    <row r="932" spans="4:8" x14ac:dyDescent="0.35">
      <c r="D932" s="35"/>
      <c r="E932" s="36"/>
      <c r="F932" s="37"/>
      <c r="G932" s="24"/>
      <c r="H932" s="38"/>
    </row>
    <row r="933" spans="4:8" x14ac:dyDescent="0.35">
      <c r="D933" s="35"/>
      <c r="E933" s="36"/>
      <c r="F933" s="37"/>
      <c r="G933" s="24"/>
      <c r="H933" s="38"/>
    </row>
    <row r="934" spans="4:8" x14ac:dyDescent="0.35">
      <c r="D934" s="35"/>
      <c r="E934" s="36"/>
      <c r="F934" s="37"/>
      <c r="G934" s="24"/>
      <c r="H934" s="38"/>
    </row>
    <row r="935" spans="4:8" x14ac:dyDescent="0.35">
      <c r="D935" s="35"/>
      <c r="E935" s="36"/>
      <c r="F935" s="37"/>
      <c r="G935" s="24"/>
      <c r="H935" s="38"/>
    </row>
    <row r="936" spans="4:8" x14ac:dyDescent="0.35">
      <c r="D936" s="35"/>
      <c r="E936" s="36"/>
      <c r="F936" s="37"/>
      <c r="G936" s="24"/>
      <c r="H936" s="38"/>
    </row>
    <row r="937" spans="4:8" x14ac:dyDescent="0.35">
      <c r="D937" s="35"/>
      <c r="E937" s="36"/>
      <c r="F937" s="37"/>
      <c r="G937" s="24"/>
      <c r="H937" s="38"/>
    </row>
    <row r="938" spans="4:8" x14ac:dyDescent="0.35">
      <c r="D938" s="35"/>
      <c r="E938" s="36"/>
      <c r="F938" s="37"/>
      <c r="G938" s="24"/>
      <c r="H938" s="38"/>
    </row>
    <row r="939" spans="4:8" x14ac:dyDescent="0.35">
      <c r="D939" s="35"/>
      <c r="E939" s="36"/>
      <c r="F939" s="37"/>
      <c r="G939" s="24"/>
      <c r="H939" s="38"/>
    </row>
    <row r="940" spans="4:8" x14ac:dyDescent="0.35">
      <c r="D940" s="35"/>
      <c r="E940" s="36"/>
      <c r="F940" s="37"/>
      <c r="G940" s="24"/>
      <c r="H940" s="38"/>
    </row>
    <row r="941" spans="4:8" x14ac:dyDescent="0.35">
      <c r="D941" s="35"/>
      <c r="E941" s="36"/>
      <c r="F941" s="37"/>
      <c r="G941" s="24"/>
      <c r="H941" s="38"/>
    </row>
    <row r="942" spans="4:8" x14ac:dyDescent="0.35">
      <c r="D942" s="35"/>
      <c r="E942" s="36"/>
      <c r="F942" s="37"/>
      <c r="G942" s="24"/>
      <c r="H942" s="38"/>
    </row>
    <row r="943" spans="4:8" x14ac:dyDescent="0.35">
      <c r="D943" s="35"/>
      <c r="E943" s="36"/>
      <c r="F943" s="37"/>
      <c r="G943" s="24"/>
      <c r="H943" s="38"/>
    </row>
    <row r="944" spans="4:8" x14ac:dyDescent="0.35">
      <c r="D944" s="35"/>
      <c r="E944" s="36"/>
      <c r="F944" s="37"/>
      <c r="G944" s="24"/>
      <c r="H944" s="38"/>
    </row>
    <row r="945" spans="4:8" x14ac:dyDescent="0.35">
      <c r="D945" s="35"/>
      <c r="E945" s="36"/>
      <c r="F945" s="37"/>
      <c r="G945" s="24"/>
      <c r="H945" s="38"/>
    </row>
    <row r="946" spans="4:8" x14ac:dyDescent="0.35">
      <c r="D946" s="35"/>
      <c r="E946" s="36"/>
      <c r="F946" s="37"/>
      <c r="G946" s="24"/>
      <c r="H946" s="38"/>
    </row>
    <row r="947" spans="4:8" x14ac:dyDescent="0.35">
      <c r="D947" s="35"/>
      <c r="E947" s="36"/>
      <c r="F947" s="37"/>
      <c r="G947" s="24"/>
      <c r="H947" s="38"/>
    </row>
    <row r="948" spans="4:8" x14ac:dyDescent="0.35">
      <c r="D948" s="35"/>
      <c r="E948" s="36"/>
      <c r="F948" s="37"/>
      <c r="G948" s="24"/>
      <c r="H948" s="38"/>
    </row>
    <row r="949" spans="4:8" x14ac:dyDescent="0.35">
      <c r="D949" s="35"/>
      <c r="E949" s="36"/>
      <c r="F949" s="37"/>
      <c r="G949" s="24"/>
      <c r="H949" s="38"/>
    </row>
    <row r="950" spans="4:8" x14ac:dyDescent="0.35">
      <c r="D950" s="35"/>
      <c r="E950" s="36"/>
      <c r="F950" s="37"/>
      <c r="G950" s="24"/>
      <c r="H950" s="38"/>
    </row>
    <row r="951" spans="4:8" x14ac:dyDescent="0.35">
      <c r="D951" s="35"/>
      <c r="E951" s="36"/>
      <c r="F951" s="37"/>
      <c r="G951" s="24"/>
      <c r="H951" s="38"/>
    </row>
    <row r="952" spans="4:8" x14ac:dyDescent="0.35">
      <c r="D952" s="35"/>
      <c r="E952" s="36"/>
      <c r="F952" s="37"/>
      <c r="G952" s="24"/>
      <c r="H952" s="38"/>
    </row>
    <row r="953" spans="4:8" x14ac:dyDescent="0.35">
      <c r="D953" s="35"/>
      <c r="E953" s="36"/>
      <c r="F953" s="37"/>
      <c r="G953" s="24"/>
      <c r="H953" s="38"/>
    </row>
    <row r="954" spans="4:8" x14ac:dyDescent="0.35">
      <c r="D954" s="35"/>
      <c r="E954" s="36"/>
      <c r="F954" s="37"/>
      <c r="G954" s="24"/>
      <c r="H954" s="38"/>
    </row>
    <row r="955" spans="4:8" x14ac:dyDescent="0.35">
      <c r="D955" s="35"/>
      <c r="E955" s="36"/>
      <c r="F955" s="37"/>
      <c r="G955" s="24"/>
      <c r="H955" s="38"/>
    </row>
    <row r="956" spans="4:8" x14ac:dyDescent="0.35">
      <c r="D956" s="35"/>
      <c r="E956" s="36"/>
      <c r="F956" s="37"/>
      <c r="G956" s="24"/>
      <c r="H956" s="38"/>
    </row>
    <row r="957" spans="4:8" x14ac:dyDescent="0.35">
      <c r="D957" s="35"/>
      <c r="E957" s="36"/>
      <c r="F957" s="37"/>
      <c r="G957" s="24"/>
      <c r="H957" s="38"/>
    </row>
    <row r="958" spans="4:8" x14ac:dyDescent="0.35">
      <c r="D958" s="35"/>
      <c r="E958" s="36"/>
      <c r="F958" s="37"/>
      <c r="G958" s="24"/>
      <c r="H958" s="38"/>
    </row>
    <row r="959" spans="4:8" x14ac:dyDescent="0.35">
      <c r="D959" s="35"/>
      <c r="E959" s="36"/>
      <c r="F959" s="37"/>
      <c r="G959" s="24"/>
      <c r="H959" s="38"/>
    </row>
    <row r="960" spans="4:8" x14ac:dyDescent="0.35">
      <c r="D960" s="35"/>
      <c r="E960" s="36"/>
      <c r="F960" s="37"/>
      <c r="G960" s="24"/>
      <c r="H960" s="38"/>
    </row>
    <row r="961" spans="4:8" x14ac:dyDescent="0.35">
      <c r="D961" s="35"/>
      <c r="E961" s="36"/>
      <c r="F961" s="37"/>
      <c r="G961" s="24"/>
      <c r="H961" s="38"/>
    </row>
    <row r="962" spans="4:8" x14ac:dyDescent="0.35">
      <c r="D962" s="35"/>
      <c r="E962" s="36"/>
      <c r="F962" s="37"/>
      <c r="G962" s="24"/>
      <c r="H962" s="38"/>
    </row>
    <row r="963" spans="4:8" x14ac:dyDescent="0.35">
      <c r="D963" s="35"/>
      <c r="E963" s="36"/>
      <c r="F963" s="37"/>
      <c r="G963" s="24"/>
      <c r="H963" s="38"/>
    </row>
    <row r="964" spans="4:8" x14ac:dyDescent="0.35">
      <c r="D964" s="35"/>
      <c r="E964" s="36"/>
      <c r="F964" s="37"/>
      <c r="G964" s="24"/>
      <c r="H964" s="38"/>
    </row>
    <row r="965" spans="4:8" x14ac:dyDescent="0.35">
      <c r="D965" s="35"/>
      <c r="E965" s="36"/>
      <c r="F965" s="37"/>
      <c r="G965" s="24"/>
      <c r="H965" s="38"/>
    </row>
    <row r="966" spans="4:8" x14ac:dyDescent="0.35">
      <c r="D966" s="35"/>
      <c r="E966" s="36"/>
      <c r="F966" s="37"/>
      <c r="G966" s="24"/>
      <c r="H966" s="38"/>
    </row>
    <row r="967" spans="4:8" x14ac:dyDescent="0.35">
      <c r="D967" s="35"/>
      <c r="E967" s="36"/>
      <c r="F967" s="37"/>
      <c r="G967" s="24"/>
      <c r="H967" s="38"/>
    </row>
    <row r="968" spans="4:8" x14ac:dyDescent="0.35">
      <c r="D968" s="35"/>
      <c r="E968" s="36"/>
      <c r="F968" s="37"/>
      <c r="G968" s="24"/>
      <c r="H968" s="38"/>
    </row>
    <row r="969" spans="4:8" x14ac:dyDescent="0.35">
      <c r="D969" s="35"/>
      <c r="E969" s="36"/>
      <c r="F969" s="37"/>
      <c r="G969" s="24"/>
      <c r="H969" s="38"/>
    </row>
    <row r="970" spans="4:8" x14ac:dyDescent="0.35">
      <c r="D970" s="35"/>
      <c r="E970" s="36"/>
      <c r="F970" s="37"/>
      <c r="G970" s="24"/>
      <c r="H970" s="38"/>
    </row>
    <row r="971" spans="4:8" x14ac:dyDescent="0.35">
      <c r="D971" s="35"/>
      <c r="E971" s="36"/>
      <c r="F971" s="37"/>
      <c r="G971" s="24"/>
      <c r="H971" s="38"/>
    </row>
    <row r="972" spans="4:8" x14ac:dyDescent="0.35">
      <c r="D972" s="35"/>
      <c r="E972" s="36"/>
      <c r="F972" s="37"/>
      <c r="G972" s="24"/>
      <c r="H972" s="38"/>
    </row>
    <row r="973" spans="4:8" x14ac:dyDescent="0.35">
      <c r="D973" s="35"/>
      <c r="E973" s="36"/>
      <c r="F973" s="37"/>
      <c r="G973" s="24"/>
      <c r="H973" s="38"/>
    </row>
    <row r="974" spans="4:8" x14ac:dyDescent="0.35">
      <c r="D974" s="35"/>
      <c r="E974" s="36"/>
      <c r="F974" s="37"/>
      <c r="G974" s="24"/>
      <c r="H974" s="38"/>
    </row>
    <row r="975" spans="4:8" x14ac:dyDescent="0.35">
      <c r="D975" s="35"/>
      <c r="E975" s="36"/>
      <c r="F975" s="37"/>
      <c r="G975" s="24"/>
      <c r="H975" s="38"/>
    </row>
    <row r="976" spans="4:8" x14ac:dyDescent="0.35">
      <c r="D976" s="35"/>
      <c r="E976" s="36"/>
      <c r="F976" s="37"/>
      <c r="G976" s="24"/>
      <c r="H976" s="38"/>
    </row>
    <row r="977" spans="4:8" x14ac:dyDescent="0.35">
      <c r="D977" s="35"/>
      <c r="E977" s="36"/>
      <c r="F977" s="37"/>
      <c r="G977" s="24"/>
      <c r="H977" s="38"/>
    </row>
    <row r="978" spans="4:8" x14ac:dyDescent="0.35">
      <c r="D978" s="35"/>
      <c r="E978" s="36"/>
      <c r="F978" s="37"/>
      <c r="G978" s="24"/>
      <c r="H978" s="38"/>
    </row>
    <row r="979" spans="4:8" x14ac:dyDescent="0.35">
      <c r="D979" s="35"/>
      <c r="E979" s="36"/>
      <c r="F979" s="37"/>
      <c r="G979" s="24"/>
      <c r="H979" s="38"/>
    </row>
    <row r="980" spans="4:8" x14ac:dyDescent="0.35">
      <c r="D980" s="35"/>
      <c r="E980" s="36"/>
      <c r="F980" s="37"/>
      <c r="G980" s="24"/>
      <c r="H980" s="38"/>
    </row>
    <row r="981" spans="4:8" x14ac:dyDescent="0.35">
      <c r="D981" s="35"/>
      <c r="E981" s="36"/>
      <c r="F981" s="37"/>
      <c r="G981" s="24"/>
      <c r="H981" s="38"/>
    </row>
    <row r="982" spans="4:8" x14ac:dyDescent="0.35">
      <c r="D982" s="35"/>
      <c r="E982" s="36"/>
      <c r="F982" s="37"/>
      <c r="G982" s="24"/>
      <c r="H982" s="38"/>
    </row>
    <row r="983" spans="4:8" x14ac:dyDescent="0.35">
      <c r="D983" s="35"/>
      <c r="E983" s="36"/>
      <c r="F983" s="37"/>
      <c r="G983" s="24"/>
      <c r="H983" s="38"/>
    </row>
    <row r="984" spans="4:8" x14ac:dyDescent="0.35">
      <c r="D984" s="35"/>
      <c r="E984" s="36"/>
      <c r="F984" s="37"/>
      <c r="G984" s="24"/>
      <c r="H984" s="38"/>
    </row>
    <row r="985" spans="4:8" x14ac:dyDescent="0.35">
      <c r="D985" s="35"/>
      <c r="E985" s="36"/>
      <c r="F985" s="37"/>
      <c r="G985" s="24"/>
      <c r="H985" s="38"/>
    </row>
    <row r="986" spans="4:8" x14ac:dyDescent="0.35">
      <c r="D986" s="35"/>
      <c r="E986" s="36"/>
      <c r="F986" s="37"/>
      <c r="G986" s="24"/>
      <c r="H986" s="38"/>
    </row>
    <row r="987" spans="4:8" x14ac:dyDescent="0.35">
      <c r="D987" s="35"/>
      <c r="E987" s="36"/>
      <c r="F987" s="37"/>
      <c r="G987" s="24"/>
      <c r="H987" s="38"/>
    </row>
    <row r="988" spans="4:8" x14ac:dyDescent="0.35">
      <c r="D988" s="35"/>
      <c r="E988" s="36"/>
      <c r="F988" s="37"/>
      <c r="G988" s="24"/>
      <c r="H988" s="38"/>
    </row>
    <row r="989" spans="4:8" x14ac:dyDescent="0.35">
      <c r="D989" s="35"/>
      <c r="E989" s="36"/>
      <c r="F989" s="37"/>
      <c r="G989" s="24"/>
      <c r="H989" s="38"/>
    </row>
    <row r="990" spans="4:8" x14ac:dyDescent="0.35">
      <c r="D990" s="35"/>
      <c r="E990" s="36"/>
      <c r="F990" s="37"/>
      <c r="G990" s="24"/>
      <c r="H990" s="38"/>
    </row>
    <row r="991" spans="4:8" x14ac:dyDescent="0.35">
      <c r="D991" s="35"/>
      <c r="E991" s="36"/>
      <c r="F991" s="37"/>
      <c r="G991" s="24"/>
      <c r="H991" s="38"/>
    </row>
    <row r="992" spans="4:8" x14ac:dyDescent="0.35">
      <c r="D992" s="35"/>
      <c r="E992" s="36"/>
      <c r="F992" s="37"/>
      <c r="G992" s="24"/>
      <c r="H992" s="38"/>
    </row>
    <row r="993" spans="4:8" x14ac:dyDescent="0.35">
      <c r="D993" s="35"/>
      <c r="E993" s="36"/>
      <c r="F993" s="37"/>
      <c r="G993" s="24"/>
      <c r="H993" s="38"/>
    </row>
    <row r="994" spans="4:8" x14ac:dyDescent="0.35">
      <c r="D994" s="35"/>
      <c r="E994" s="36"/>
      <c r="F994" s="37"/>
      <c r="G994" s="24"/>
      <c r="H994" s="38"/>
    </row>
    <row r="995" spans="4:8" x14ac:dyDescent="0.35">
      <c r="D995" s="35"/>
      <c r="E995" s="36"/>
      <c r="F995" s="37"/>
      <c r="G995" s="24"/>
      <c r="H995" s="38"/>
    </row>
    <row r="996" spans="4:8" x14ac:dyDescent="0.35">
      <c r="D996" s="35"/>
      <c r="E996" s="36"/>
      <c r="F996" s="37"/>
      <c r="G996" s="24"/>
      <c r="H996" s="38"/>
    </row>
    <row r="997" spans="4:8" x14ac:dyDescent="0.35">
      <c r="D997" s="35"/>
      <c r="E997" s="36"/>
      <c r="F997" s="37"/>
      <c r="G997" s="24"/>
      <c r="H997" s="38"/>
    </row>
    <row r="998" spans="4:8" x14ac:dyDescent="0.35">
      <c r="D998" s="35"/>
      <c r="E998" s="36"/>
      <c r="F998" s="37"/>
      <c r="G998" s="24"/>
      <c r="H998" s="38"/>
    </row>
    <row r="999" spans="4:8" x14ac:dyDescent="0.35">
      <c r="D999" s="35"/>
      <c r="E999" s="36"/>
      <c r="F999" s="37"/>
      <c r="G999" s="24"/>
      <c r="H999" s="38"/>
    </row>
    <row r="1000" spans="4:8" x14ac:dyDescent="0.35">
      <c r="D1000" s="35"/>
      <c r="E1000" s="36"/>
      <c r="F1000" s="37"/>
      <c r="G1000" s="24"/>
      <c r="H1000" s="38"/>
    </row>
    <row r="1001" spans="4:8" x14ac:dyDescent="0.35">
      <c r="D1001" s="35"/>
      <c r="E1001" s="36"/>
      <c r="F1001" s="37"/>
      <c r="G1001" s="24"/>
      <c r="H1001" s="38"/>
    </row>
    <row r="1002" spans="4:8" x14ac:dyDescent="0.35">
      <c r="D1002" s="35"/>
      <c r="E1002" s="36"/>
      <c r="F1002" s="37"/>
      <c r="G1002" s="24"/>
      <c r="H1002" s="38"/>
    </row>
    <row r="1003" spans="4:8" x14ac:dyDescent="0.35">
      <c r="D1003" s="35"/>
      <c r="E1003" s="36"/>
      <c r="F1003" s="37"/>
      <c r="G1003" s="24"/>
      <c r="H1003" s="38"/>
    </row>
    <row r="1004" spans="4:8" x14ac:dyDescent="0.35">
      <c r="D1004" s="35"/>
      <c r="E1004" s="36"/>
      <c r="F1004" s="37"/>
      <c r="G1004" s="24"/>
      <c r="H1004" s="38"/>
    </row>
    <row r="1005" spans="4:8" x14ac:dyDescent="0.35">
      <c r="D1005" s="35"/>
      <c r="E1005" s="36"/>
      <c r="F1005" s="37"/>
      <c r="G1005" s="24"/>
      <c r="H1005" s="38"/>
    </row>
    <row r="1006" spans="4:8" x14ac:dyDescent="0.35">
      <c r="D1006" s="35"/>
      <c r="E1006" s="36"/>
      <c r="F1006" s="37"/>
      <c r="G1006" s="24"/>
      <c r="H1006" s="38"/>
    </row>
    <row r="1007" spans="4:8" x14ac:dyDescent="0.35">
      <c r="D1007" s="35"/>
      <c r="E1007" s="36"/>
      <c r="F1007" s="37"/>
      <c r="G1007" s="24"/>
      <c r="H1007" s="38"/>
    </row>
    <row r="1008" spans="4:8" x14ac:dyDescent="0.35">
      <c r="D1008" s="35"/>
      <c r="E1008" s="36"/>
      <c r="F1008" s="37"/>
      <c r="G1008" s="24"/>
      <c r="H1008" s="38"/>
    </row>
    <row r="1009" spans="4:8" x14ac:dyDescent="0.35">
      <c r="D1009" s="35"/>
      <c r="E1009" s="36"/>
      <c r="F1009" s="37"/>
      <c r="G1009" s="24"/>
      <c r="H1009" s="38"/>
    </row>
    <row r="1010" spans="4:8" x14ac:dyDescent="0.35">
      <c r="D1010" s="35"/>
      <c r="E1010" s="36"/>
      <c r="F1010" s="37"/>
      <c r="G1010" s="24"/>
      <c r="H1010" s="38"/>
    </row>
    <row r="1011" spans="4:8" x14ac:dyDescent="0.35">
      <c r="D1011" s="35"/>
      <c r="E1011" s="36"/>
      <c r="F1011" s="37"/>
      <c r="G1011" s="24"/>
      <c r="H1011" s="38"/>
    </row>
    <row r="1012" spans="4:8" x14ac:dyDescent="0.35">
      <c r="D1012" s="35"/>
      <c r="E1012" s="36"/>
      <c r="F1012" s="37"/>
      <c r="G1012" s="24"/>
      <c r="H1012" s="38"/>
    </row>
    <row r="1013" spans="4:8" x14ac:dyDescent="0.35">
      <c r="D1013" s="35"/>
      <c r="E1013" s="36"/>
      <c r="F1013" s="37"/>
      <c r="G1013" s="24"/>
      <c r="H1013" s="38"/>
    </row>
    <row r="1014" spans="4:8" x14ac:dyDescent="0.35">
      <c r="D1014" s="35"/>
      <c r="E1014" s="36"/>
      <c r="F1014" s="37"/>
      <c r="G1014" s="24"/>
      <c r="H1014" s="38"/>
    </row>
    <row r="1015" spans="4:8" x14ac:dyDescent="0.35">
      <c r="D1015" s="35"/>
      <c r="E1015" s="36"/>
      <c r="F1015" s="37"/>
      <c r="G1015" s="24"/>
      <c r="H1015" s="38"/>
    </row>
    <row r="1016" spans="4:8" x14ac:dyDescent="0.35">
      <c r="D1016" s="35"/>
      <c r="E1016" s="36"/>
      <c r="F1016" s="37"/>
      <c r="G1016" s="24"/>
      <c r="H1016" s="38"/>
    </row>
    <row r="1017" spans="4:8" x14ac:dyDescent="0.35">
      <c r="D1017" s="35"/>
      <c r="E1017" s="36"/>
      <c r="F1017" s="37"/>
      <c r="G1017" s="24"/>
      <c r="H1017" s="38"/>
    </row>
    <row r="1018" spans="4:8" x14ac:dyDescent="0.35">
      <c r="D1018" s="35"/>
      <c r="E1018" s="36"/>
      <c r="F1018" s="37"/>
      <c r="G1018" s="24"/>
      <c r="H1018" s="38"/>
    </row>
    <row r="1019" spans="4:8" x14ac:dyDescent="0.35">
      <c r="D1019" s="35"/>
      <c r="E1019" s="36"/>
      <c r="F1019" s="37"/>
      <c r="G1019" s="24"/>
      <c r="H1019" s="38"/>
    </row>
    <row r="1020" spans="4:8" x14ac:dyDescent="0.35">
      <c r="D1020" s="35"/>
      <c r="E1020" s="36"/>
      <c r="F1020" s="37"/>
      <c r="G1020" s="24"/>
      <c r="H1020" s="38"/>
    </row>
    <row r="1021" spans="4:8" x14ac:dyDescent="0.35">
      <c r="D1021" s="35"/>
      <c r="E1021" s="36"/>
      <c r="F1021" s="37"/>
      <c r="G1021" s="24"/>
      <c r="H1021" s="38"/>
    </row>
    <row r="1022" spans="4:8" x14ac:dyDescent="0.35">
      <c r="D1022" s="35"/>
      <c r="E1022" s="36"/>
      <c r="F1022" s="37"/>
      <c r="G1022" s="24"/>
      <c r="H1022" s="38"/>
    </row>
    <row r="1023" spans="4:8" x14ac:dyDescent="0.35">
      <c r="D1023" s="35"/>
      <c r="E1023" s="36"/>
      <c r="F1023" s="37"/>
      <c r="G1023" s="24"/>
      <c r="H1023" s="38"/>
    </row>
    <row r="1024" spans="4:8" x14ac:dyDescent="0.35">
      <c r="D1024" s="35"/>
      <c r="E1024" s="36"/>
      <c r="F1024" s="37"/>
      <c r="G1024" s="24"/>
      <c r="H1024" s="38"/>
    </row>
    <row r="1025" spans="4:8" x14ac:dyDescent="0.35">
      <c r="D1025" s="35"/>
      <c r="E1025" s="36"/>
      <c r="F1025" s="37"/>
      <c r="G1025" s="24"/>
      <c r="H1025" s="38"/>
    </row>
    <row r="1026" spans="4:8" x14ac:dyDescent="0.35">
      <c r="D1026" s="35"/>
      <c r="E1026" s="36"/>
      <c r="F1026" s="37"/>
      <c r="G1026" s="24"/>
      <c r="H1026" s="38"/>
    </row>
    <row r="1027" spans="4:8" x14ac:dyDescent="0.35">
      <c r="D1027" s="35"/>
      <c r="E1027" s="36"/>
      <c r="F1027" s="37"/>
      <c r="G1027" s="24"/>
      <c r="H1027" s="38"/>
    </row>
    <row r="1028" spans="4:8" x14ac:dyDescent="0.35">
      <c r="D1028" s="35"/>
      <c r="E1028" s="36"/>
      <c r="F1028" s="37"/>
      <c r="G1028" s="24"/>
      <c r="H1028" s="38"/>
    </row>
    <row r="1029" spans="4:8" x14ac:dyDescent="0.35">
      <c r="D1029" s="35"/>
      <c r="E1029" s="36"/>
      <c r="F1029" s="37"/>
      <c r="G1029" s="24"/>
      <c r="H1029" s="38"/>
    </row>
    <row r="1030" spans="4:8" x14ac:dyDescent="0.35">
      <c r="D1030" s="35"/>
      <c r="E1030" s="36"/>
      <c r="F1030" s="37"/>
      <c r="G1030" s="24"/>
      <c r="H1030" s="38"/>
    </row>
    <row r="1031" spans="4:8" x14ac:dyDescent="0.35">
      <c r="D1031" s="35"/>
      <c r="E1031" s="36"/>
      <c r="F1031" s="37"/>
      <c r="G1031" s="24"/>
      <c r="H1031" s="38"/>
    </row>
    <row r="1032" spans="4:8" x14ac:dyDescent="0.35">
      <c r="D1032" s="35"/>
      <c r="E1032" s="36"/>
      <c r="F1032" s="37"/>
      <c r="G1032" s="24"/>
      <c r="H1032" s="38"/>
    </row>
    <row r="1033" spans="4:8" x14ac:dyDescent="0.35">
      <c r="D1033" s="35"/>
      <c r="E1033" s="36"/>
      <c r="F1033" s="37"/>
      <c r="G1033" s="24"/>
      <c r="H1033" s="38"/>
    </row>
    <row r="1034" spans="4:8" x14ac:dyDescent="0.35">
      <c r="D1034" s="35"/>
      <c r="E1034" s="36"/>
      <c r="F1034" s="37"/>
      <c r="G1034" s="24"/>
      <c r="H1034" s="38"/>
    </row>
    <row r="1035" spans="4:8" x14ac:dyDescent="0.35">
      <c r="D1035" s="35"/>
      <c r="E1035" s="36"/>
      <c r="F1035" s="37"/>
      <c r="G1035" s="24"/>
      <c r="H1035" s="38"/>
    </row>
    <row r="1036" spans="4:8" x14ac:dyDescent="0.35">
      <c r="D1036" s="35"/>
      <c r="E1036" s="36"/>
      <c r="F1036" s="37"/>
      <c r="G1036" s="24"/>
      <c r="H1036" s="38"/>
    </row>
    <row r="1037" spans="4:8" x14ac:dyDescent="0.35">
      <c r="D1037" s="35"/>
      <c r="E1037" s="36"/>
      <c r="F1037" s="37"/>
      <c r="G1037" s="24"/>
      <c r="H1037" s="38"/>
    </row>
    <row r="1038" spans="4:8" x14ac:dyDescent="0.35">
      <c r="D1038" s="35"/>
      <c r="E1038" s="36"/>
      <c r="F1038" s="37"/>
      <c r="G1038" s="24"/>
      <c r="H1038" s="38"/>
    </row>
    <row r="1039" spans="4:8" x14ac:dyDescent="0.35">
      <c r="D1039" s="35"/>
      <c r="E1039" s="36"/>
      <c r="F1039" s="37"/>
      <c r="G1039" s="24"/>
      <c r="H1039" s="38"/>
    </row>
    <row r="1040" spans="4:8" x14ac:dyDescent="0.35">
      <c r="D1040" s="35"/>
      <c r="E1040" s="36"/>
      <c r="F1040" s="37"/>
      <c r="G1040" s="24"/>
      <c r="H1040" s="38"/>
    </row>
    <row r="1041" spans="4:8" x14ac:dyDescent="0.35">
      <c r="D1041" s="35"/>
      <c r="E1041" s="36"/>
      <c r="F1041" s="37"/>
      <c r="G1041" s="24"/>
      <c r="H1041" s="38"/>
    </row>
    <row r="1042" spans="4:8" x14ac:dyDescent="0.35">
      <c r="D1042" s="35"/>
      <c r="E1042" s="36"/>
      <c r="F1042" s="37"/>
      <c r="G1042" s="24"/>
      <c r="H1042" s="38"/>
    </row>
    <row r="1043" spans="4:8" x14ac:dyDescent="0.35">
      <c r="D1043" s="35"/>
      <c r="E1043" s="36"/>
      <c r="F1043" s="37"/>
      <c r="G1043" s="24"/>
      <c r="H1043" s="38"/>
    </row>
    <row r="1044" spans="4:8" x14ac:dyDescent="0.35">
      <c r="D1044" s="35"/>
      <c r="E1044" s="36"/>
      <c r="F1044" s="37"/>
      <c r="G1044" s="24"/>
      <c r="H1044" s="38"/>
    </row>
    <row r="1045" spans="4:8" x14ac:dyDescent="0.35">
      <c r="D1045" s="35"/>
      <c r="E1045" s="36"/>
      <c r="F1045" s="37"/>
      <c r="G1045" s="24"/>
      <c r="H1045" s="38"/>
    </row>
    <row r="1046" spans="4:8" x14ac:dyDescent="0.35">
      <c r="D1046" s="35"/>
      <c r="E1046" s="36"/>
      <c r="F1046" s="37"/>
      <c r="G1046" s="24"/>
      <c r="H1046" s="38"/>
    </row>
    <row r="1047" spans="4:8" x14ac:dyDescent="0.35">
      <c r="D1047" s="35"/>
      <c r="E1047" s="36"/>
      <c r="F1047" s="37"/>
      <c r="G1047" s="24"/>
      <c r="H1047" s="38"/>
    </row>
    <row r="1048" spans="4:8" x14ac:dyDescent="0.35">
      <c r="D1048" s="35"/>
      <c r="E1048" s="36"/>
      <c r="F1048" s="37"/>
      <c r="G1048" s="24"/>
      <c r="H1048" s="38"/>
    </row>
    <row r="1049" spans="4:8" x14ac:dyDescent="0.35">
      <c r="D1049" s="35"/>
      <c r="E1049" s="36"/>
      <c r="F1049" s="37"/>
      <c r="G1049" s="24"/>
      <c r="H1049" s="38"/>
    </row>
    <row r="1050" spans="4:8" x14ac:dyDescent="0.35">
      <c r="D1050" s="35"/>
      <c r="E1050" s="36"/>
      <c r="F1050" s="37"/>
      <c r="G1050" s="24"/>
      <c r="H1050" s="38"/>
    </row>
    <row r="1051" spans="4:8" x14ac:dyDescent="0.35">
      <c r="D1051" s="35"/>
      <c r="E1051" s="36"/>
      <c r="F1051" s="37"/>
      <c r="G1051" s="24"/>
      <c r="H1051" s="38"/>
    </row>
    <row r="1052" spans="4:8" x14ac:dyDescent="0.35">
      <c r="D1052" s="35"/>
      <c r="E1052" s="36"/>
      <c r="F1052" s="37"/>
      <c r="G1052" s="24"/>
      <c r="H1052" s="38"/>
    </row>
    <row r="1053" spans="4:8" x14ac:dyDescent="0.35">
      <c r="D1053" s="35"/>
      <c r="E1053" s="36"/>
      <c r="F1053" s="37"/>
      <c r="G1053" s="24"/>
      <c r="H1053" s="38"/>
    </row>
    <row r="1054" spans="4:8" x14ac:dyDescent="0.35">
      <c r="D1054" s="35"/>
      <c r="E1054" s="36"/>
      <c r="F1054" s="37"/>
      <c r="G1054" s="24"/>
      <c r="H1054" s="38"/>
    </row>
    <row r="1055" spans="4:8" x14ac:dyDescent="0.35">
      <c r="D1055" s="35"/>
      <c r="E1055" s="36"/>
      <c r="F1055" s="37"/>
      <c r="G1055" s="24"/>
      <c r="H1055" s="38"/>
    </row>
    <row r="1056" spans="4:8" x14ac:dyDescent="0.35">
      <c r="D1056" s="35"/>
      <c r="E1056" s="36"/>
      <c r="F1056" s="37"/>
      <c r="G1056" s="24"/>
      <c r="H1056" s="38"/>
    </row>
    <row r="1057" spans="4:8" x14ac:dyDescent="0.35">
      <c r="D1057" s="35"/>
      <c r="E1057" s="36"/>
      <c r="F1057" s="37"/>
      <c r="G1057" s="24"/>
      <c r="H1057" s="38"/>
    </row>
    <row r="1058" spans="4:8" x14ac:dyDescent="0.35">
      <c r="D1058" s="35"/>
      <c r="E1058" s="36"/>
      <c r="F1058" s="37"/>
      <c r="G1058" s="24"/>
      <c r="H1058" s="38"/>
    </row>
    <row r="1059" spans="4:8" x14ac:dyDescent="0.35">
      <c r="D1059" s="35"/>
      <c r="E1059" s="36"/>
      <c r="F1059" s="37"/>
      <c r="G1059" s="24"/>
      <c r="H1059" s="38"/>
    </row>
    <row r="1060" spans="4:8" x14ac:dyDescent="0.35">
      <c r="D1060" s="35"/>
      <c r="E1060" s="36"/>
      <c r="F1060" s="37"/>
      <c r="G1060" s="24"/>
      <c r="H1060" s="38"/>
    </row>
    <row r="1061" spans="4:8" x14ac:dyDescent="0.35">
      <c r="D1061" s="35"/>
      <c r="E1061" s="36"/>
      <c r="F1061" s="37"/>
      <c r="G1061" s="24"/>
      <c r="H1061" s="38"/>
    </row>
    <row r="1062" spans="4:8" x14ac:dyDescent="0.35">
      <c r="D1062" s="35"/>
      <c r="E1062" s="36"/>
      <c r="F1062" s="37"/>
      <c r="G1062" s="24"/>
      <c r="H1062" s="38"/>
    </row>
    <row r="1063" spans="4:8" x14ac:dyDescent="0.35">
      <c r="D1063" s="35"/>
      <c r="E1063" s="36"/>
      <c r="F1063" s="37"/>
      <c r="G1063" s="24"/>
      <c r="H1063" s="38"/>
    </row>
    <row r="1064" spans="4:8" x14ac:dyDescent="0.35">
      <c r="D1064" s="35"/>
      <c r="E1064" s="36"/>
      <c r="F1064" s="37"/>
      <c r="G1064" s="24"/>
      <c r="H1064" s="38"/>
    </row>
    <row r="1065" spans="4:8" x14ac:dyDescent="0.35">
      <c r="D1065" s="35"/>
      <c r="E1065" s="36"/>
      <c r="F1065" s="37"/>
      <c r="G1065" s="24"/>
      <c r="H1065" s="38"/>
    </row>
    <row r="1066" spans="4:8" x14ac:dyDescent="0.35">
      <c r="D1066" s="35"/>
      <c r="E1066" s="36"/>
      <c r="F1066" s="37"/>
      <c r="G1066" s="24"/>
      <c r="H1066" s="38"/>
    </row>
    <row r="1067" spans="4:8" x14ac:dyDescent="0.35">
      <c r="D1067" s="35"/>
      <c r="E1067" s="36"/>
      <c r="F1067" s="37"/>
      <c r="G1067" s="24"/>
      <c r="H1067" s="38"/>
    </row>
    <row r="1068" spans="4:8" x14ac:dyDescent="0.35">
      <c r="D1068" s="35"/>
      <c r="E1068" s="36"/>
      <c r="F1068" s="37"/>
      <c r="G1068" s="24"/>
      <c r="H1068" s="38"/>
    </row>
    <row r="1069" spans="4:8" x14ac:dyDescent="0.35">
      <c r="D1069" s="35"/>
      <c r="E1069" s="36"/>
      <c r="F1069" s="37"/>
      <c r="G1069" s="24"/>
      <c r="H1069" s="38"/>
    </row>
    <row r="1070" spans="4:8" x14ac:dyDescent="0.35">
      <c r="D1070" s="35"/>
      <c r="E1070" s="36"/>
      <c r="F1070" s="37"/>
      <c r="G1070" s="24"/>
      <c r="H1070" s="38"/>
    </row>
    <row r="1071" spans="4:8" x14ac:dyDescent="0.35">
      <c r="D1071" s="35"/>
      <c r="E1071" s="36"/>
      <c r="F1071" s="37"/>
      <c r="G1071" s="24"/>
      <c r="H1071" s="38"/>
    </row>
    <row r="1072" spans="4:8" x14ac:dyDescent="0.35">
      <c r="D1072" s="35"/>
      <c r="E1072" s="36"/>
      <c r="F1072" s="37"/>
      <c r="G1072" s="24"/>
      <c r="H1072" s="38"/>
    </row>
    <row r="1073" spans="4:8" x14ac:dyDescent="0.35">
      <c r="D1073" s="35"/>
      <c r="E1073" s="36"/>
      <c r="F1073" s="37"/>
      <c r="G1073" s="24"/>
      <c r="H1073" s="38"/>
    </row>
    <row r="1074" spans="4:8" x14ac:dyDescent="0.35">
      <c r="D1074" s="35"/>
      <c r="E1074" s="36"/>
      <c r="F1074" s="37"/>
      <c r="G1074" s="24"/>
      <c r="H1074" s="38"/>
    </row>
    <row r="1075" spans="4:8" x14ac:dyDescent="0.35">
      <c r="D1075" s="35"/>
      <c r="E1075" s="36"/>
      <c r="F1075" s="37"/>
      <c r="G1075" s="24"/>
      <c r="H1075" s="38"/>
    </row>
    <row r="1076" spans="4:8" x14ac:dyDescent="0.35">
      <c r="D1076" s="35"/>
      <c r="E1076" s="36"/>
      <c r="F1076" s="37"/>
      <c r="G1076" s="24"/>
      <c r="H1076" s="38"/>
    </row>
    <row r="1077" spans="4:8" x14ac:dyDescent="0.35">
      <c r="D1077" s="35"/>
      <c r="E1077" s="36"/>
      <c r="F1077" s="37"/>
      <c r="G1077" s="24"/>
      <c r="H1077" s="38"/>
    </row>
    <row r="1078" spans="4:8" x14ac:dyDescent="0.35">
      <c r="D1078" s="35"/>
      <c r="E1078" s="36"/>
      <c r="F1078" s="37"/>
      <c r="G1078" s="24"/>
      <c r="H1078" s="38"/>
    </row>
    <row r="1079" spans="4:8" x14ac:dyDescent="0.35">
      <c r="D1079" s="35"/>
      <c r="E1079" s="36"/>
      <c r="F1079" s="37"/>
      <c r="G1079" s="24"/>
      <c r="H1079" s="38"/>
    </row>
    <row r="1080" spans="4:8" x14ac:dyDescent="0.35">
      <c r="D1080" s="35"/>
      <c r="E1080" s="36"/>
      <c r="F1080" s="37"/>
      <c r="G1080" s="24"/>
      <c r="H1080" s="38"/>
    </row>
    <row r="1081" spans="4:8" x14ac:dyDescent="0.35">
      <c r="D1081" s="35"/>
      <c r="E1081" s="36"/>
      <c r="F1081" s="37"/>
      <c r="G1081" s="24"/>
      <c r="H1081" s="38"/>
    </row>
    <row r="1082" spans="4:8" x14ac:dyDescent="0.35">
      <c r="D1082" s="35"/>
      <c r="E1082" s="36"/>
      <c r="F1082" s="37"/>
      <c r="G1082" s="24"/>
      <c r="H1082" s="38"/>
    </row>
    <row r="1083" spans="4:8" x14ac:dyDescent="0.35">
      <c r="D1083" s="35"/>
      <c r="E1083" s="36"/>
      <c r="F1083" s="37"/>
      <c r="G1083" s="24"/>
      <c r="H1083" s="38"/>
    </row>
    <row r="1084" spans="4:8" x14ac:dyDescent="0.35">
      <c r="D1084" s="35"/>
      <c r="E1084" s="36"/>
      <c r="F1084" s="37"/>
      <c r="G1084" s="24"/>
      <c r="H1084" s="38"/>
    </row>
    <row r="1085" spans="4:8" x14ac:dyDescent="0.35">
      <c r="D1085" s="35"/>
      <c r="E1085" s="36"/>
      <c r="F1085" s="37"/>
      <c r="G1085" s="24"/>
      <c r="H1085" s="38"/>
    </row>
    <row r="1086" spans="4:8" x14ac:dyDescent="0.35">
      <c r="D1086" s="35"/>
      <c r="E1086" s="36"/>
      <c r="F1086" s="37"/>
      <c r="G1086" s="24"/>
      <c r="H1086" s="38"/>
    </row>
    <row r="1087" spans="4:8" x14ac:dyDescent="0.35">
      <c r="D1087" s="35"/>
      <c r="E1087" s="36"/>
      <c r="F1087" s="37"/>
      <c r="G1087" s="24"/>
      <c r="H1087" s="38"/>
    </row>
    <row r="1088" spans="4:8" x14ac:dyDescent="0.35">
      <c r="D1088" s="35"/>
      <c r="E1088" s="36"/>
      <c r="F1088" s="37"/>
      <c r="G1088" s="24"/>
      <c r="H1088" s="38"/>
    </row>
    <row r="1089" spans="4:8" x14ac:dyDescent="0.35">
      <c r="D1089" s="35"/>
      <c r="E1089" s="36"/>
      <c r="F1089" s="37"/>
      <c r="G1089" s="24"/>
      <c r="H1089" s="38"/>
    </row>
    <row r="1090" spans="4:8" x14ac:dyDescent="0.35">
      <c r="D1090" s="35"/>
      <c r="E1090" s="36"/>
      <c r="F1090" s="37"/>
      <c r="G1090" s="24"/>
      <c r="H1090" s="38"/>
    </row>
    <row r="1091" spans="4:8" x14ac:dyDescent="0.35">
      <c r="D1091" s="35"/>
      <c r="E1091" s="36"/>
      <c r="F1091" s="37"/>
      <c r="G1091" s="24"/>
      <c r="H1091" s="38"/>
    </row>
    <row r="1092" spans="4:8" x14ac:dyDescent="0.35">
      <c r="D1092" s="35"/>
      <c r="E1092" s="36"/>
      <c r="F1092" s="37"/>
      <c r="G1092" s="24"/>
      <c r="H1092" s="38"/>
    </row>
    <row r="1093" spans="4:8" x14ac:dyDescent="0.35">
      <c r="D1093" s="35"/>
      <c r="E1093" s="36"/>
      <c r="F1093" s="37"/>
      <c r="G1093" s="24"/>
      <c r="H1093" s="38"/>
    </row>
    <row r="1094" spans="4:8" x14ac:dyDescent="0.35">
      <c r="D1094" s="35"/>
      <c r="E1094" s="36"/>
      <c r="F1094" s="37"/>
      <c r="G1094" s="24"/>
      <c r="H1094" s="38"/>
    </row>
    <row r="1095" spans="4:8" x14ac:dyDescent="0.35">
      <c r="D1095" s="35"/>
      <c r="E1095" s="36"/>
      <c r="F1095" s="37"/>
      <c r="G1095" s="24"/>
      <c r="H1095" s="38"/>
    </row>
    <row r="1096" spans="4:8" x14ac:dyDescent="0.35">
      <c r="D1096" s="35"/>
      <c r="E1096" s="36"/>
      <c r="F1096" s="37"/>
      <c r="G1096" s="24"/>
      <c r="H1096" s="38"/>
    </row>
    <row r="1097" spans="4:8" x14ac:dyDescent="0.35">
      <c r="D1097" s="35"/>
      <c r="E1097" s="36"/>
      <c r="F1097" s="37"/>
      <c r="G1097" s="24"/>
      <c r="H1097" s="38"/>
    </row>
    <row r="1098" spans="4:8" x14ac:dyDescent="0.35">
      <c r="D1098" s="35"/>
      <c r="E1098" s="36"/>
      <c r="F1098" s="37"/>
      <c r="G1098" s="24"/>
      <c r="H1098" s="38"/>
    </row>
    <row r="1099" spans="4:8" x14ac:dyDescent="0.35">
      <c r="D1099" s="35"/>
      <c r="E1099" s="36"/>
      <c r="F1099" s="37"/>
      <c r="G1099" s="24"/>
      <c r="H1099" s="38"/>
    </row>
    <row r="1100" spans="4:8" x14ac:dyDescent="0.35">
      <c r="D1100" s="35"/>
      <c r="E1100" s="36"/>
      <c r="F1100" s="37"/>
      <c r="G1100" s="24"/>
      <c r="H1100" s="38"/>
    </row>
    <row r="1101" spans="4:8" x14ac:dyDescent="0.35">
      <c r="D1101" s="35"/>
      <c r="E1101" s="36"/>
      <c r="F1101" s="37"/>
      <c r="G1101" s="24"/>
      <c r="H1101" s="38"/>
    </row>
    <row r="1102" spans="4:8" x14ac:dyDescent="0.35">
      <c r="D1102" s="35"/>
      <c r="E1102" s="36"/>
      <c r="F1102" s="37"/>
      <c r="G1102" s="24"/>
      <c r="H1102" s="38"/>
    </row>
    <row r="1103" spans="4:8" x14ac:dyDescent="0.35">
      <c r="D1103" s="35"/>
      <c r="E1103" s="36"/>
      <c r="F1103" s="37"/>
      <c r="G1103" s="24"/>
      <c r="H1103" s="38"/>
    </row>
    <row r="1104" spans="4:8" x14ac:dyDescent="0.35">
      <c r="D1104" s="35"/>
      <c r="E1104" s="36"/>
      <c r="F1104" s="37"/>
      <c r="G1104" s="24"/>
      <c r="H1104" s="38"/>
    </row>
    <row r="1105" spans="4:8" x14ac:dyDescent="0.35">
      <c r="D1105" s="35"/>
      <c r="E1105" s="36"/>
      <c r="F1105" s="37"/>
      <c r="G1105" s="24"/>
      <c r="H1105" s="38"/>
    </row>
    <row r="1106" spans="4:8" x14ac:dyDescent="0.35">
      <c r="D1106" s="35"/>
      <c r="E1106" s="36"/>
      <c r="F1106" s="37"/>
      <c r="G1106" s="24"/>
      <c r="H1106" s="38"/>
    </row>
    <row r="1107" spans="4:8" x14ac:dyDescent="0.35">
      <c r="D1107" s="35"/>
      <c r="E1107" s="36"/>
      <c r="F1107" s="37"/>
      <c r="G1107" s="24"/>
      <c r="H1107" s="38"/>
    </row>
    <row r="1108" spans="4:8" x14ac:dyDescent="0.35">
      <c r="D1108" s="35"/>
      <c r="E1108" s="36"/>
      <c r="F1108" s="37"/>
      <c r="G1108" s="24"/>
      <c r="H1108" s="38"/>
    </row>
    <row r="1109" spans="4:8" x14ac:dyDescent="0.35">
      <c r="D1109" s="35"/>
      <c r="E1109" s="36"/>
      <c r="F1109" s="37"/>
      <c r="G1109" s="24"/>
      <c r="H1109" s="38"/>
    </row>
    <row r="1110" spans="4:8" x14ac:dyDescent="0.35">
      <c r="D1110" s="35"/>
      <c r="E1110" s="36"/>
      <c r="F1110" s="37"/>
      <c r="G1110" s="24"/>
      <c r="H1110" s="38"/>
    </row>
    <row r="1111" spans="4:8" x14ac:dyDescent="0.35">
      <c r="D1111" s="35"/>
      <c r="E1111" s="36"/>
      <c r="F1111" s="37"/>
      <c r="G1111" s="24"/>
      <c r="H1111" s="38"/>
    </row>
    <row r="1112" spans="4:8" x14ac:dyDescent="0.35">
      <c r="D1112" s="35"/>
      <c r="E1112" s="36"/>
      <c r="F1112" s="37"/>
      <c r="G1112" s="24"/>
      <c r="H1112" s="38"/>
    </row>
    <row r="1113" spans="4:8" x14ac:dyDescent="0.35">
      <c r="D1113" s="35"/>
      <c r="E1113" s="36"/>
      <c r="F1113" s="37"/>
      <c r="G1113" s="24"/>
      <c r="H1113" s="38"/>
    </row>
    <row r="1114" spans="4:8" x14ac:dyDescent="0.35">
      <c r="D1114" s="35"/>
      <c r="E1114" s="36"/>
      <c r="F1114" s="37"/>
      <c r="G1114" s="24"/>
      <c r="H1114" s="38"/>
    </row>
    <row r="1115" spans="4:8" x14ac:dyDescent="0.35">
      <c r="D1115" s="35"/>
      <c r="E1115" s="36"/>
      <c r="F1115" s="37"/>
      <c r="G1115" s="24"/>
      <c r="H1115" s="38"/>
    </row>
    <row r="1116" spans="4:8" x14ac:dyDescent="0.35">
      <c r="D1116" s="35"/>
      <c r="E1116" s="36"/>
      <c r="F1116" s="37"/>
      <c r="G1116" s="24"/>
      <c r="H1116" s="38"/>
    </row>
    <row r="1117" spans="4:8" x14ac:dyDescent="0.35">
      <c r="D1117" s="35"/>
      <c r="E1117" s="36"/>
      <c r="F1117" s="37"/>
      <c r="G1117" s="24"/>
      <c r="H1117" s="38"/>
    </row>
    <row r="1118" spans="4:8" x14ac:dyDescent="0.35">
      <c r="D1118" s="35"/>
      <c r="E1118" s="36"/>
      <c r="F1118" s="37"/>
      <c r="G1118" s="24"/>
      <c r="H1118" s="38"/>
    </row>
    <row r="1119" spans="4:8" x14ac:dyDescent="0.35">
      <c r="D1119" s="35"/>
      <c r="E1119" s="36"/>
      <c r="F1119" s="37"/>
      <c r="G1119" s="24"/>
      <c r="H1119" s="38"/>
    </row>
    <row r="1120" spans="4:8" x14ac:dyDescent="0.35">
      <c r="D1120" s="35"/>
      <c r="E1120" s="36"/>
      <c r="F1120" s="37"/>
      <c r="G1120" s="24"/>
      <c r="H1120" s="38"/>
    </row>
    <row r="1121" spans="4:8" x14ac:dyDescent="0.35">
      <c r="D1121" s="35"/>
      <c r="E1121" s="36"/>
      <c r="F1121" s="37"/>
      <c r="G1121" s="24"/>
      <c r="H1121" s="38"/>
    </row>
    <row r="1122" spans="4:8" x14ac:dyDescent="0.35">
      <c r="D1122" s="35"/>
      <c r="E1122" s="36"/>
      <c r="F1122" s="37"/>
      <c r="G1122" s="24"/>
      <c r="H1122" s="38"/>
    </row>
    <row r="1123" spans="4:8" x14ac:dyDescent="0.35">
      <c r="D1123" s="35"/>
      <c r="E1123" s="36"/>
      <c r="F1123" s="37"/>
      <c r="G1123" s="24"/>
      <c r="H1123" s="38"/>
    </row>
    <row r="1124" spans="4:8" x14ac:dyDescent="0.35">
      <c r="D1124" s="35"/>
      <c r="E1124" s="36"/>
      <c r="F1124" s="37"/>
      <c r="G1124" s="24"/>
      <c r="H1124" s="38"/>
    </row>
    <row r="1125" spans="4:8" x14ac:dyDescent="0.35">
      <c r="D1125" s="35"/>
      <c r="E1125" s="36"/>
      <c r="F1125" s="37"/>
      <c r="G1125" s="24"/>
      <c r="H1125" s="38"/>
    </row>
    <row r="1126" spans="4:8" x14ac:dyDescent="0.35">
      <c r="D1126" s="35"/>
      <c r="E1126" s="36"/>
      <c r="F1126" s="37"/>
      <c r="G1126" s="24"/>
      <c r="H1126" s="38"/>
    </row>
    <row r="1127" spans="4:8" x14ac:dyDescent="0.35">
      <c r="D1127" s="35"/>
      <c r="E1127" s="36"/>
      <c r="F1127" s="37"/>
      <c r="G1127" s="24"/>
      <c r="H1127" s="38"/>
    </row>
    <row r="1128" spans="4:8" x14ac:dyDescent="0.35">
      <c r="D1128" s="35"/>
      <c r="E1128" s="36"/>
      <c r="F1128" s="37"/>
      <c r="G1128" s="24"/>
      <c r="H1128" s="38"/>
    </row>
    <row r="1129" spans="4:8" x14ac:dyDescent="0.35">
      <c r="D1129" s="35"/>
      <c r="E1129" s="36"/>
      <c r="F1129" s="37"/>
      <c r="G1129" s="24"/>
      <c r="H1129" s="38"/>
    </row>
    <row r="1130" spans="4:8" x14ac:dyDescent="0.35">
      <c r="D1130" s="35"/>
      <c r="E1130" s="36"/>
      <c r="F1130" s="37"/>
      <c r="G1130" s="24"/>
      <c r="H1130" s="38"/>
    </row>
    <row r="1131" spans="4:8" x14ac:dyDescent="0.35">
      <c r="D1131" s="35"/>
      <c r="E1131" s="36"/>
      <c r="F1131" s="37"/>
      <c r="G1131" s="24"/>
      <c r="H1131" s="38"/>
    </row>
    <row r="1132" spans="4:8" x14ac:dyDescent="0.35">
      <c r="D1132" s="35"/>
      <c r="E1132" s="36"/>
      <c r="F1132" s="37"/>
      <c r="G1132" s="24"/>
      <c r="H1132" s="38"/>
    </row>
    <row r="1133" spans="4:8" x14ac:dyDescent="0.35">
      <c r="D1133" s="35"/>
      <c r="E1133" s="36"/>
      <c r="F1133" s="37"/>
      <c r="G1133" s="24"/>
      <c r="H1133" s="38"/>
    </row>
    <row r="1134" spans="4:8" x14ac:dyDescent="0.35">
      <c r="D1134" s="35"/>
      <c r="E1134" s="36"/>
      <c r="F1134" s="37"/>
      <c r="G1134" s="24"/>
      <c r="H1134" s="38"/>
    </row>
    <row r="1135" spans="4:8" x14ac:dyDescent="0.35">
      <c r="D1135" s="35"/>
      <c r="E1135" s="36"/>
      <c r="F1135" s="37"/>
      <c r="G1135" s="24"/>
      <c r="H1135" s="38"/>
    </row>
    <row r="1136" spans="4:8" x14ac:dyDescent="0.35">
      <c r="D1136" s="35"/>
      <c r="E1136" s="36"/>
      <c r="F1136" s="37"/>
      <c r="G1136" s="24"/>
      <c r="H1136" s="38"/>
    </row>
    <row r="1137" spans="4:8" x14ac:dyDescent="0.35">
      <c r="D1137" s="35"/>
      <c r="E1137" s="36"/>
      <c r="F1137" s="37"/>
      <c r="G1137" s="24"/>
      <c r="H1137" s="38"/>
    </row>
    <row r="1138" spans="4:8" x14ac:dyDescent="0.35">
      <c r="D1138" s="35"/>
      <c r="E1138" s="36"/>
      <c r="F1138" s="37"/>
      <c r="G1138" s="24"/>
      <c r="H1138" s="38"/>
    </row>
    <row r="1139" spans="4:8" x14ac:dyDescent="0.35">
      <c r="D1139" s="35"/>
      <c r="E1139" s="36"/>
      <c r="F1139" s="37"/>
      <c r="G1139" s="24"/>
      <c r="H1139" s="38"/>
    </row>
    <row r="1140" spans="4:8" x14ac:dyDescent="0.35">
      <c r="D1140" s="35"/>
      <c r="E1140" s="36"/>
      <c r="F1140" s="37"/>
      <c r="G1140" s="24"/>
      <c r="H1140" s="38"/>
    </row>
    <row r="1141" spans="4:8" x14ac:dyDescent="0.35">
      <c r="D1141" s="35"/>
      <c r="E1141" s="36"/>
      <c r="F1141" s="37"/>
      <c r="G1141" s="24"/>
      <c r="H1141" s="38"/>
    </row>
    <row r="1142" spans="4:8" x14ac:dyDescent="0.35">
      <c r="D1142" s="35"/>
      <c r="E1142" s="36"/>
      <c r="F1142" s="37"/>
      <c r="G1142" s="24"/>
      <c r="H1142" s="38"/>
    </row>
    <row r="1143" spans="4:8" x14ac:dyDescent="0.35">
      <c r="D1143" s="35"/>
      <c r="E1143" s="36"/>
      <c r="F1143" s="37"/>
      <c r="G1143" s="24"/>
      <c r="H1143" s="38"/>
    </row>
    <row r="1144" spans="4:8" x14ac:dyDescent="0.35">
      <c r="D1144" s="35"/>
      <c r="E1144" s="36"/>
      <c r="F1144" s="37"/>
      <c r="G1144" s="24"/>
      <c r="H1144" s="38"/>
    </row>
    <row r="1145" spans="4:8" x14ac:dyDescent="0.35">
      <c r="D1145" s="35"/>
      <c r="E1145" s="36"/>
      <c r="F1145" s="37"/>
      <c r="G1145" s="24"/>
      <c r="H1145" s="38"/>
    </row>
    <row r="1146" spans="4:8" x14ac:dyDescent="0.35">
      <c r="D1146" s="35"/>
      <c r="E1146" s="36"/>
      <c r="F1146" s="37"/>
      <c r="G1146" s="24"/>
      <c r="H1146" s="38"/>
    </row>
    <row r="1147" spans="4:8" x14ac:dyDescent="0.35">
      <c r="D1147" s="35"/>
      <c r="E1147" s="36"/>
      <c r="F1147" s="37"/>
      <c r="G1147" s="24"/>
      <c r="H1147" s="38"/>
    </row>
    <row r="1148" spans="4:8" x14ac:dyDescent="0.35">
      <c r="D1148" s="35"/>
      <c r="E1148" s="36"/>
      <c r="F1148" s="37"/>
      <c r="G1148" s="24"/>
      <c r="H1148" s="38"/>
    </row>
    <row r="1149" spans="4:8" x14ac:dyDescent="0.35">
      <c r="D1149" s="35"/>
      <c r="E1149" s="36"/>
      <c r="F1149" s="37"/>
      <c r="G1149" s="24"/>
      <c r="H1149" s="38"/>
    </row>
    <row r="1150" spans="4:8" x14ac:dyDescent="0.35">
      <c r="D1150" s="35"/>
      <c r="E1150" s="36"/>
      <c r="F1150" s="37"/>
      <c r="G1150" s="24"/>
      <c r="H1150" s="38"/>
    </row>
    <row r="1151" spans="4:8" x14ac:dyDescent="0.35">
      <c r="D1151" s="35"/>
      <c r="E1151" s="36"/>
      <c r="F1151" s="37"/>
      <c r="G1151" s="24"/>
      <c r="H1151" s="38"/>
    </row>
    <row r="1152" spans="4:8" x14ac:dyDescent="0.35">
      <c r="D1152" s="35"/>
      <c r="E1152" s="36"/>
      <c r="F1152" s="37"/>
      <c r="G1152" s="24"/>
      <c r="H1152" s="38"/>
    </row>
    <row r="1153" spans="4:8" x14ac:dyDescent="0.35">
      <c r="D1153" s="35"/>
      <c r="E1153" s="36"/>
      <c r="F1153" s="37"/>
      <c r="G1153" s="24"/>
      <c r="H1153" s="38"/>
    </row>
    <row r="1154" spans="4:8" x14ac:dyDescent="0.35">
      <c r="D1154" s="35"/>
      <c r="E1154" s="36"/>
      <c r="F1154" s="37"/>
      <c r="G1154" s="24"/>
      <c r="H1154" s="38"/>
    </row>
    <row r="1155" spans="4:8" x14ac:dyDescent="0.35">
      <c r="D1155" s="35"/>
      <c r="E1155" s="36"/>
      <c r="F1155" s="37"/>
      <c r="G1155" s="24"/>
      <c r="H1155" s="38"/>
    </row>
    <row r="1156" spans="4:8" x14ac:dyDescent="0.35">
      <c r="D1156" s="35"/>
      <c r="E1156" s="36"/>
      <c r="F1156" s="37"/>
      <c r="G1156" s="24"/>
      <c r="H1156" s="38"/>
    </row>
    <row r="1157" spans="4:8" x14ac:dyDescent="0.35">
      <c r="D1157" s="35"/>
      <c r="E1157" s="36"/>
      <c r="F1157" s="37"/>
      <c r="G1157" s="24"/>
      <c r="H1157" s="38"/>
    </row>
    <row r="1158" spans="4:8" x14ac:dyDescent="0.35">
      <c r="D1158" s="35"/>
      <c r="E1158" s="36"/>
      <c r="F1158" s="37"/>
      <c r="G1158" s="24"/>
      <c r="H1158" s="38"/>
    </row>
    <row r="1159" spans="4:8" x14ac:dyDescent="0.35">
      <c r="D1159" s="35"/>
      <c r="E1159" s="36"/>
      <c r="F1159" s="37"/>
      <c r="G1159" s="24"/>
      <c r="H1159" s="38"/>
    </row>
    <row r="1160" spans="4:8" x14ac:dyDescent="0.35">
      <c r="D1160" s="35"/>
      <c r="E1160" s="36"/>
      <c r="F1160" s="37"/>
      <c r="G1160" s="24"/>
      <c r="H1160" s="38"/>
    </row>
    <row r="1161" spans="4:8" x14ac:dyDescent="0.35">
      <c r="D1161" s="35"/>
      <c r="E1161" s="36"/>
      <c r="F1161" s="37"/>
      <c r="G1161" s="24"/>
      <c r="H1161" s="38"/>
    </row>
    <row r="1162" spans="4:8" x14ac:dyDescent="0.35">
      <c r="D1162" s="35"/>
      <c r="E1162" s="36"/>
      <c r="F1162" s="37"/>
      <c r="G1162" s="24"/>
      <c r="H1162" s="38"/>
    </row>
    <row r="1163" spans="4:8" x14ac:dyDescent="0.35">
      <c r="D1163" s="35"/>
      <c r="E1163" s="36"/>
      <c r="F1163" s="37"/>
      <c r="G1163" s="24"/>
      <c r="H1163" s="38"/>
    </row>
    <row r="1164" spans="4:8" x14ac:dyDescent="0.35">
      <c r="D1164" s="35"/>
      <c r="E1164" s="36"/>
      <c r="F1164" s="37"/>
      <c r="G1164" s="24"/>
      <c r="H1164" s="38"/>
    </row>
    <row r="1165" spans="4:8" x14ac:dyDescent="0.35">
      <c r="D1165" s="35"/>
      <c r="E1165" s="36"/>
      <c r="F1165" s="37"/>
      <c r="G1165" s="24"/>
      <c r="H1165" s="38"/>
    </row>
    <row r="1166" spans="4:8" x14ac:dyDescent="0.35">
      <c r="D1166" s="35"/>
      <c r="E1166" s="36"/>
      <c r="F1166" s="37"/>
      <c r="G1166" s="24"/>
      <c r="H1166" s="38"/>
    </row>
    <row r="1167" spans="4:8" x14ac:dyDescent="0.35">
      <c r="D1167" s="35"/>
      <c r="E1167" s="36"/>
      <c r="F1167" s="37"/>
      <c r="G1167" s="24"/>
      <c r="H1167" s="38"/>
    </row>
    <row r="1168" spans="4:8" x14ac:dyDescent="0.35">
      <c r="D1168" s="35"/>
      <c r="E1168" s="36"/>
      <c r="F1168" s="37"/>
      <c r="G1168" s="24"/>
      <c r="H1168" s="38"/>
    </row>
    <row r="1169" spans="4:8" x14ac:dyDescent="0.35">
      <c r="D1169" s="35"/>
      <c r="E1169" s="36"/>
      <c r="F1169" s="37"/>
      <c r="G1169" s="24"/>
      <c r="H1169" s="38"/>
    </row>
    <row r="1170" spans="4:8" x14ac:dyDescent="0.35">
      <c r="D1170" s="35"/>
      <c r="E1170" s="36"/>
      <c r="F1170" s="37"/>
      <c r="G1170" s="24"/>
      <c r="H1170" s="38"/>
    </row>
    <row r="1171" spans="4:8" x14ac:dyDescent="0.35">
      <c r="D1171" s="35"/>
      <c r="E1171" s="36"/>
      <c r="F1171" s="37"/>
      <c r="G1171" s="24"/>
      <c r="H1171" s="38"/>
    </row>
    <row r="1172" spans="4:8" x14ac:dyDescent="0.35">
      <c r="D1172" s="35"/>
      <c r="E1172" s="36"/>
      <c r="F1172" s="37"/>
      <c r="G1172" s="24"/>
      <c r="H1172" s="38"/>
    </row>
    <row r="1173" spans="4:8" x14ac:dyDescent="0.35">
      <c r="D1173" s="35"/>
      <c r="E1173" s="36"/>
      <c r="F1173" s="37"/>
      <c r="G1173" s="24"/>
      <c r="H1173" s="38"/>
    </row>
    <row r="1174" spans="4:8" x14ac:dyDescent="0.35">
      <c r="D1174" s="35"/>
      <c r="E1174" s="36"/>
      <c r="F1174" s="37"/>
      <c r="G1174" s="24"/>
      <c r="H1174" s="38"/>
    </row>
    <row r="1175" spans="4:8" x14ac:dyDescent="0.35">
      <c r="D1175" s="35"/>
      <c r="E1175" s="36"/>
      <c r="F1175" s="37"/>
      <c r="G1175" s="24"/>
      <c r="H1175" s="38"/>
    </row>
    <row r="1176" spans="4:8" x14ac:dyDescent="0.35">
      <c r="D1176" s="35"/>
      <c r="E1176" s="36"/>
      <c r="F1176" s="37"/>
      <c r="G1176" s="24"/>
      <c r="H1176" s="38"/>
    </row>
    <row r="1177" spans="4:8" x14ac:dyDescent="0.35">
      <c r="D1177" s="35"/>
      <c r="E1177" s="36"/>
      <c r="F1177" s="37"/>
      <c r="G1177" s="24"/>
      <c r="H1177" s="38"/>
    </row>
    <row r="1178" spans="4:8" x14ac:dyDescent="0.35">
      <c r="D1178" s="35"/>
      <c r="E1178" s="36"/>
      <c r="F1178" s="37"/>
      <c r="G1178" s="24"/>
      <c r="H1178" s="38"/>
    </row>
    <row r="1179" spans="4:8" x14ac:dyDescent="0.35">
      <c r="D1179" s="35"/>
      <c r="E1179" s="36"/>
      <c r="F1179" s="37"/>
      <c r="G1179" s="24"/>
      <c r="H1179" s="38"/>
    </row>
    <row r="1180" spans="4:8" x14ac:dyDescent="0.35">
      <c r="D1180" s="35"/>
      <c r="E1180" s="36"/>
      <c r="F1180" s="37"/>
      <c r="G1180" s="24"/>
      <c r="H1180" s="38"/>
    </row>
    <row r="1181" spans="4:8" x14ac:dyDescent="0.35">
      <c r="D1181" s="35"/>
      <c r="E1181" s="36"/>
      <c r="F1181" s="37"/>
      <c r="G1181" s="24"/>
      <c r="H1181" s="38"/>
    </row>
    <row r="1182" spans="4:8" x14ac:dyDescent="0.35">
      <c r="D1182" s="35"/>
      <c r="E1182" s="36"/>
      <c r="F1182" s="37"/>
      <c r="G1182" s="24"/>
      <c r="H1182" s="38"/>
    </row>
    <row r="1183" spans="4:8" x14ac:dyDescent="0.35">
      <c r="D1183" s="35"/>
      <c r="E1183" s="36"/>
      <c r="F1183" s="37"/>
      <c r="G1183" s="24"/>
      <c r="H1183" s="38"/>
    </row>
    <row r="1184" spans="4:8" x14ac:dyDescent="0.35">
      <c r="D1184" s="35"/>
      <c r="E1184" s="36"/>
      <c r="F1184" s="37"/>
      <c r="G1184" s="24"/>
      <c r="H1184" s="38"/>
    </row>
    <row r="1185" spans="4:8" x14ac:dyDescent="0.35">
      <c r="D1185" s="35"/>
      <c r="E1185" s="36"/>
      <c r="F1185" s="37"/>
      <c r="G1185" s="24"/>
      <c r="H1185" s="38"/>
    </row>
    <row r="1186" spans="4:8" x14ac:dyDescent="0.35">
      <c r="D1186" s="35"/>
      <c r="E1186" s="36"/>
      <c r="F1186" s="37"/>
      <c r="G1186" s="24"/>
      <c r="H1186" s="38"/>
    </row>
    <row r="1187" spans="4:8" x14ac:dyDescent="0.35">
      <c r="D1187" s="35"/>
      <c r="E1187" s="36"/>
      <c r="F1187" s="37"/>
      <c r="G1187" s="24"/>
      <c r="H1187" s="38"/>
    </row>
    <row r="1188" spans="4:8" x14ac:dyDescent="0.35">
      <c r="D1188" s="35"/>
      <c r="E1188" s="36"/>
      <c r="F1188" s="37"/>
      <c r="G1188" s="24"/>
      <c r="H1188" s="38"/>
    </row>
    <row r="1189" spans="4:8" x14ac:dyDescent="0.35">
      <c r="D1189" s="35"/>
      <c r="E1189" s="36"/>
      <c r="F1189" s="37"/>
      <c r="G1189" s="24"/>
      <c r="H1189" s="38"/>
    </row>
    <row r="1190" spans="4:8" x14ac:dyDescent="0.35">
      <c r="D1190" s="35"/>
      <c r="E1190" s="36"/>
      <c r="F1190" s="37"/>
      <c r="G1190" s="24"/>
      <c r="H1190" s="38"/>
    </row>
    <row r="1191" spans="4:8" x14ac:dyDescent="0.35">
      <c r="D1191" s="35"/>
      <c r="E1191" s="36"/>
      <c r="F1191" s="37"/>
      <c r="G1191" s="24"/>
      <c r="H1191" s="38"/>
    </row>
    <row r="1192" spans="4:8" x14ac:dyDescent="0.35">
      <c r="D1192" s="35"/>
      <c r="E1192" s="36"/>
      <c r="F1192" s="37"/>
      <c r="G1192" s="24"/>
      <c r="H1192" s="38"/>
    </row>
    <row r="1193" spans="4:8" x14ac:dyDescent="0.35">
      <c r="D1193" s="35"/>
      <c r="E1193" s="36"/>
      <c r="F1193" s="37"/>
      <c r="G1193" s="24"/>
      <c r="H1193" s="38"/>
    </row>
    <row r="1194" spans="4:8" x14ac:dyDescent="0.35">
      <c r="D1194" s="35"/>
      <c r="E1194" s="36"/>
      <c r="F1194" s="37"/>
      <c r="G1194" s="24"/>
      <c r="H1194" s="38"/>
    </row>
    <row r="1195" spans="4:8" x14ac:dyDescent="0.35">
      <c r="D1195" s="35"/>
      <c r="E1195" s="36"/>
      <c r="F1195" s="37"/>
      <c r="G1195" s="24"/>
      <c r="H1195" s="38"/>
    </row>
    <row r="1196" spans="4:8" x14ac:dyDescent="0.35">
      <c r="D1196" s="35"/>
      <c r="E1196" s="36"/>
      <c r="F1196" s="37"/>
      <c r="G1196" s="24"/>
      <c r="H1196" s="38"/>
    </row>
    <row r="1197" spans="4:8" x14ac:dyDescent="0.35">
      <c r="D1197" s="35"/>
      <c r="E1197" s="36"/>
      <c r="F1197" s="37"/>
      <c r="G1197" s="24"/>
      <c r="H1197" s="38"/>
    </row>
    <row r="1198" spans="4:8" x14ac:dyDescent="0.35">
      <c r="D1198" s="35"/>
      <c r="E1198" s="36"/>
      <c r="F1198" s="37"/>
      <c r="G1198" s="24"/>
      <c r="H1198" s="38"/>
    </row>
    <row r="1199" spans="4:8" x14ac:dyDescent="0.35">
      <c r="D1199" s="35"/>
      <c r="E1199" s="36"/>
      <c r="F1199" s="37"/>
      <c r="G1199" s="24"/>
      <c r="H1199" s="38"/>
    </row>
    <row r="1200" spans="4:8" x14ac:dyDescent="0.35">
      <c r="D1200" s="35"/>
      <c r="E1200" s="36"/>
      <c r="F1200" s="37"/>
      <c r="G1200" s="24"/>
      <c r="H1200" s="38"/>
    </row>
    <row r="1201" spans="4:8" x14ac:dyDescent="0.35">
      <c r="D1201" s="35"/>
      <c r="E1201" s="36"/>
      <c r="F1201" s="37"/>
      <c r="G1201" s="24"/>
      <c r="H1201" s="38"/>
    </row>
    <row r="1202" spans="4:8" x14ac:dyDescent="0.35">
      <c r="D1202" s="35"/>
      <c r="E1202" s="36"/>
      <c r="F1202" s="37"/>
      <c r="G1202" s="24"/>
      <c r="H1202" s="38"/>
    </row>
    <row r="1203" spans="4:8" x14ac:dyDescent="0.35">
      <c r="D1203" s="35"/>
      <c r="E1203" s="36"/>
      <c r="F1203" s="37"/>
      <c r="G1203" s="24"/>
      <c r="H1203" s="38"/>
    </row>
    <row r="1204" spans="4:8" x14ac:dyDescent="0.35">
      <c r="D1204" s="35"/>
      <c r="E1204" s="36"/>
      <c r="F1204" s="37"/>
      <c r="G1204" s="24"/>
      <c r="H1204" s="38"/>
    </row>
    <row r="1205" spans="4:8" x14ac:dyDescent="0.35">
      <c r="D1205" s="35"/>
      <c r="E1205" s="36"/>
      <c r="F1205" s="37"/>
      <c r="G1205" s="24"/>
      <c r="H1205" s="38"/>
    </row>
    <row r="1206" spans="4:8" x14ac:dyDescent="0.35">
      <c r="D1206" s="35"/>
      <c r="E1206" s="36"/>
      <c r="F1206" s="37"/>
      <c r="G1206" s="24"/>
      <c r="H1206" s="38"/>
    </row>
    <row r="1207" spans="4:8" x14ac:dyDescent="0.35">
      <c r="D1207" s="35"/>
      <c r="E1207" s="36"/>
      <c r="F1207" s="37"/>
      <c r="G1207" s="24"/>
      <c r="H1207" s="38"/>
    </row>
    <row r="1208" spans="4:8" x14ac:dyDescent="0.35">
      <c r="D1208" s="35"/>
      <c r="E1208" s="36"/>
      <c r="F1208" s="37"/>
      <c r="G1208" s="24"/>
      <c r="H1208" s="38"/>
    </row>
    <row r="1209" spans="4:8" x14ac:dyDescent="0.35">
      <c r="D1209" s="35"/>
      <c r="E1209" s="36"/>
      <c r="F1209" s="37"/>
      <c r="G1209" s="24"/>
      <c r="H1209" s="38"/>
    </row>
    <row r="1210" spans="4:8" x14ac:dyDescent="0.35">
      <c r="D1210" s="35"/>
      <c r="E1210" s="36"/>
      <c r="F1210" s="37"/>
      <c r="G1210" s="24"/>
      <c r="H1210" s="38"/>
    </row>
    <row r="1211" spans="4:8" x14ac:dyDescent="0.35">
      <c r="D1211" s="35"/>
      <c r="E1211" s="36"/>
      <c r="F1211" s="37"/>
      <c r="G1211" s="24"/>
      <c r="H1211" s="38"/>
    </row>
    <row r="1212" spans="4:8" x14ac:dyDescent="0.35">
      <c r="D1212" s="35"/>
      <c r="E1212" s="36"/>
      <c r="F1212" s="37"/>
      <c r="G1212" s="24"/>
      <c r="H1212" s="38"/>
    </row>
    <row r="1213" spans="4:8" x14ac:dyDescent="0.35">
      <c r="D1213" s="35"/>
      <c r="E1213" s="36"/>
      <c r="F1213" s="37"/>
      <c r="G1213" s="24"/>
      <c r="H1213" s="38"/>
    </row>
    <row r="1214" spans="4:8" x14ac:dyDescent="0.35">
      <c r="D1214" s="35"/>
      <c r="E1214" s="36"/>
      <c r="F1214" s="37"/>
      <c r="G1214" s="24"/>
      <c r="H1214" s="38"/>
    </row>
    <row r="1215" spans="4:8" x14ac:dyDescent="0.35">
      <c r="D1215" s="35"/>
      <c r="E1215" s="36"/>
      <c r="F1215" s="37"/>
      <c r="G1215" s="24"/>
      <c r="H1215" s="38"/>
    </row>
    <row r="1216" spans="4:8" x14ac:dyDescent="0.35">
      <c r="D1216" s="35"/>
      <c r="E1216" s="36"/>
      <c r="F1216" s="37"/>
      <c r="G1216" s="24"/>
      <c r="H1216" s="38"/>
    </row>
    <row r="1217" spans="4:8" x14ac:dyDescent="0.35">
      <c r="D1217" s="35"/>
      <c r="E1217" s="36"/>
      <c r="F1217" s="37"/>
      <c r="G1217" s="24"/>
      <c r="H1217" s="38"/>
    </row>
    <row r="1218" spans="4:8" x14ac:dyDescent="0.35">
      <c r="D1218" s="35"/>
      <c r="E1218" s="36"/>
      <c r="F1218" s="37"/>
      <c r="G1218" s="24"/>
      <c r="H1218" s="38"/>
    </row>
    <row r="1219" spans="4:8" x14ac:dyDescent="0.35">
      <c r="D1219" s="35"/>
      <c r="E1219" s="36"/>
      <c r="F1219" s="37"/>
      <c r="G1219" s="24"/>
      <c r="H1219" s="38"/>
    </row>
    <row r="1220" spans="4:8" x14ac:dyDescent="0.35">
      <c r="D1220" s="35"/>
      <c r="E1220" s="36"/>
      <c r="F1220" s="37"/>
      <c r="G1220" s="24"/>
      <c r="H1220" s="38"/>
    </row>
    <row r="1221" spans="4:8" x14ac:dyDescent="0.35">
      <c r="D1221" s="35"/>
      <c r="E1221" s="36"/>
      <c r="F1221" s="37"/>
      <c r="G1221" s="24"/>
      <c r="H1221" s="38"/>
    </row>
    <row r="1222" spans="4:8" x14ac:dyDescent="0.35">
      <c r="D1222" s="35"/>
      <c r="E1222" s="36"/>
      <c r="F1222" s="37"/>
      <c r="G1222" s="24"/>
      <c r="H1222" s="38"/>
    </row>
    <row r="1223" spans="4:8" x14ac:dyDescent="0.35">
      <c r="D1223" s="35"/>
      <c r="E1223" s="36"/>
      <c r="F1223" s="37"/>
      <c r="G1223" s="24"/>
      <c r="H1223" s="38"/>
    </row>
    <row r="1224" spans="4:8" x14ac:dyDescent="0.35">
      <c r="D1224" s="35"/>
      <c r="E1224" s="36"/>
      <c r="F1224" s="37"/>
      <c r="G1224" s="24"/>
      <c r="H1224" s="38"/>
    </row>
    <row r="1225" spans="4:8" x14ac:dyDescent="0.35">
      <c r="D1225" s="35"/>
      <c r="E1225" s="36"/>
      <c r="F1225" s="37"/>
      <c r="G1225" s="24"/>
      <c r="H1225" s="38"/>
    </row>
    <row r="1226" spans="4:8" x14ac:dyDescent="0.35">
      <c r="D1226" s="35"/>
      <c r="E1226" s="36"/>
      <c r="F1226" s="37"/>
      <c r="G1226" s="24"/>
      <c r="H1226" s="38"/>
    </row>
    <row r="1227" spans="4:8" x14ac:dyDescent="0.35">
      <c r="D1227" s="35"/>
      <c r="E1227" s="36"/>
      <c r="F1227" s="37"/>
      <c r="G1227" s="24"/>
      <c r="H1227" s="38"/>
    </row>
    <row r="1228" spans="4:8" x14ac:dyDescent="0.35">
      <c r="D1228" s="35"/>
      <c r="E1228" s="36"/>
      <c r="F1228" s="37"/>
      <c r="G1228" s="24"/>
      <c r="H1228" s="38"/>
    </row>
    <row r="1229" spans="4:8" x14ac:dyDescent="0.35">
      <c r="D1229" s="35"/>
      <c r="E1229" s="36"/>
      <c r="F1229" s="37"/>
      <c r="G1229" s="24"/>
      <c r="H1229" s="38"/>
    </row>
    <row r="1230" spans="4:8" x14ac:dyDescent="0.35">
      <c r="D1230" s="35"/>
      <c r="E1230" s="36"/>
      <c r="F1230" s="37"/>
      <c r="G1230" s="24"/>
      <c r="H1230" s="38"/>
    </row>
    <row r="1231" spans="4:8" x14ac:dyDescent="0.35">
      <c r="D1231" s="35"/>
      <c r="E1231" s="36"/>
      <c r="F1231" s="37"/>
      <c r="G1231" s="24"/>
      <c r="H1231" s="38"/>
    </row>
    <row r="1232" spans="4:8" x14ac:dyDescent="0.35">
      <c r="D1232" s="35"/>
      <c r="E1232" s="36"/>
      <c r="F1232" s="37"/>
      <c r="G1232" s="24"/>
      <c r="H1232" s="38"/>
    </row>
    <row r="1233" spans="4:8" x14ac:dyDescent="0.35">
      <c r="D1233" s="35"/>
      <c r="E1233" s="36"/>
      <c r="F1233" s="37"/>
      <c r="G1233" s="24"/>
      <c r="H1233" s="38"/>
    </row>
    <row r="1234" spans="4:8" x14ac:dyDescent="0.35">
      <c r="D1234" s="35"/>
      <c r="E1234" s="36"/>
      <c r="F1234" s="37"/>
      <c r="G1234" s="24"/>
      <c r="H1234" s="38"/>
    </row>
    <row r="1235" spans="4:8" x14ac:dyDescent="0.35">
      <c r="D1235" s="35"/>
      <c r="E1235" s="36"/>
      <c r="F1235" s="37"/>
      <c r="G1235" s="24"/>
      <c r="H1235" s="38"/>
    </row>
    <row r="1236" spans="4:8" x14ac:dyDescent="0.35">
      <c r="D1236" s="35"/>
      <c r="E1236" s="36"/>
      <c r="F1236" s="37"/>
      <c r="G1236" s="24"/>
      <c r="H1236" s="38"/>
    </row>
    <row r="1237" spans="4:8" x14ac:dyDescent="0.35">
      <c r="D1237" s="35"/>
      <c r="E1237" s="36"/>
      <c r="F1237" s="37"/>
      <c r="G1237" s="24"/>
      <c r="H1237" s="38"/>
    </row>
    <row r="1238" spans="4:8" x14ac:dyDescent="0.35">
      <c r="D1238" s="35"/>
      <c r="E1238" s="36"/>
      <c r="F1238" s="37"/>
      <c r="G1238" s="24"/>
      <c r="H1238" s="38"/>
    </row>
    <row r="1239" spans="4:8" x14ac:dyDescent="0.35">
      <c r="D1239" s="35"/>
      <c r="E1239" s="36"/>
      <c r="F1239" s="37"/>
      <c r="G1239" s="24"/>
      <c r="H1239" s="38"/>
    </row>
    <row r="1240" spans="4:8" x14ac:dyDescent="0.35">
      <c r="D1240" s="35"/>
      <c r="E1240" s="36"/>
      <c r="F1240" s="37"/>
      <c r="G1240" s="24"/>
      <c r="H1240" s="38"/>
    </row>
    <row r="1241" spans="4:8" x14ac:dyDescent="0.35">
      <c r="D1241" s="35"/>
      <c r="E1241" s="36"/>
      <c r="F1241" s="37"/>
      <c r="G1241" s="24"/>
      <c r="H1241" s="38"/>
    </row>
    <row r="1242" spans="4:8" x14ac:dyDescent="0.35">
      <c r="D1242" s="35"/>
      <c r="E1242" s="36"/>
      <c r="F1242" s="37"/>
      <c r="G1242" s="24"/>
      <c r="H1242" s="38"/>
    </row>
    <row r="1243" spans="4:8" x14ac:dyDescent="0.35">
      <c r="D1243" s="35"/>
      <c r="E1243" s="36"/>
      <c r="F1243" s="37"/>
      <c r="G1243" s="24"/>
      <c r="H1243" s="38"/>
    </row>
    <row r="1244" spans="4:8" x14ac:dyDescent="0.35">
      <c r="D1244" s="35"/>
      <c r="E1244" s="36"/>
      <c r="F1244" s="37"/>
      <c r="G1244" s="24"/>
      <c r="H1244" s="38"/>
    </row>
    <row r="1245" spans="4:8" x14ac:dyDescent="0.35">
      <c r="D1245" s="35"/>
      <c r="E1245" s="36"/>
      <c r="F1245" s="37"/>
      <c r="G1245" s="24"/>
      <c r="H1245" s="38"/>
    </row>
    <row r="1246" spans="4:8" x14ac:dyDescent="0.35">
      <c r="D1246" s="35"/>
      <c r="E1246" s="36"/>
      <c r="F1246" s="37"/>
      <c r="G1246" s="24"/>
      <c r="H1246" s="38"/>
    </row>
    <row r="1247" spans="4:8" x14ac:dyDescent="0.35">
      <c r="D1247" s="35"/>
      <c r="E1247" s="36"/>
      <c r="F1247" s="37"/>
      <c r="G1247" s="24"/>
      <c r="H1247" s="38"/>
    </row>
    <row r="1248" spans="4:8" x14ac:dyDescent="0.35">
      <c r="D1248" s="35"/>
      <c r="E1248" s="36"/>
      <c r="F1248" s="37"/>
      <c r="G1248" s="24"/>
      <c r="H1248" s="38"/>
    </row>
    <row r="1249" spans="4:8" x14ac:dyDescent="0.35">
      <c r="D1249" s="35"/>
      <c r="E1249" s="36"/>
      <c r="F1249" s="37"/>
      <c r="G1249" s="24"/>
      <c r="H1249" s="38"/>
    </row>
    <row r="1250" spans="4:8" x14ac:dyDescent="0.35">
      <c r="D1250" s="35"/>
      <c r="E1250" s="36"/>
      <c r="F1250" s="37"/>
      <c r="G1250" s="24"/>
      <c r="H1250" s="38"/>
    </row>
    <row r="1251" spans="4:8" x14ac:dyDescent="0.35">
      <c r="D1251" s="35"/>
      <c r="E1251" s="36"/>
      <c r="F1251" s="37"/>
      <c r="G1251" s="24"/>
      <c r="H1251" s="38"/>
    </row>
    <row r="1252" spans="4:8" x14ac:dyDescent="0.35">
      <c r="D1252" s="35"/>
      <c r="E1252" s="36"/>
      <c r="F1252" s="37"/>
      <c r="G1252" s="24"/>
      <c r="H1252" s="38"/>
    </row>
    <row r="1253" spans="4:8" x14ac:dyDescent="0.35">
      <c r="D1253" s="35"/>
      <c r="E1253" s="36"/>
      <c r="F1253" s="37"/>
      <c r="G1253" s="24"/>
      <c r="H1253" s="38"/>
    </row>
    <row r="1254" spans="4:8" x14ac:dyDescent="0.35">
      <c r="D1254" s="35"/>
      <c r="E1254" s="36"/>
      <c r="F1254" s="37"/>
      <c r="G1254" s="24"/>
      <c r="H1254" s="38"/>
    </row>
    <row r="1255" spans="4:8" x14ac:dyDescent="0.35">
      <c r="D1255" s="35"/>
      <c r="E1255" s="36"/>
      <c r="F1255" s="37"/>
      <c r="G1255" s="24"/>
      <c r="H1255" s="38"/>
    </row>
    <row r="1256" spans="4:8" x14ac:dyDescent="0.35">
      <c r="D1256" s="35"/>
      <c r="E1256" s="36"/>
      <c r="F1256" s="37"/>
      <c r="G1256" s="24"/>
      <c r="H1256" s="38"/>
    </row>
    <row r="1257" spans="4:8" x14ac:dyDescent="0.35">
      <c r="D1257" s="35"/>
      <c r="E1257" s="36"/>
      <c r="F1257" s="37"/>
      <c r="G1257" s="24"/>
      <c r="H1257" s="38"/>
    </row>
    <row r="1258" spans="4:8" x14ac:dyDescent="0.35">
      <c r="D1258" s="35"/>
      <c r="E1258" s="36"/>
      <c r="F1258" s="37"/>
      <c r="G1258" s="24"/>
      <c r="H1258" s="38"/>
    </row>
    <row r="1259" spans="4:8" x14ac:dyDescent="0.35">
      <c r="D1259" s="35"/>
      <c r="E1259" s="36"/>
      <c r="F1259" s="37"/>
      <c r="G1259" s="24"/>
      <c r="H1259" s="38"/>
    </row>
    <row r="1260" spans="4:8" x14ac:dyDescent="0.35">
      <c r="D1260" s="35"/>
      <c r="E1260" s="36"/>
      <c r="F1260" s="37"/>
      <c r="G1260" s="24"/>
      <c r="H1260" s="38"/>
    </row>
    <row r="1261" spans="4:8" x14ac:dyDescent="0.35">
      <c r="D1261" s="35"/>
      <c r="E1261" s="36"/>
      <c r="F1261" s="37"/>
      <c r="G1261" s="24"/>
      <c r="H1261" s="38"/>
    </row>
    <row r="1262" spans="4:8" x14ac:dyDescent="0.35">
      <c r="D1262" s="35"/>
      <c r="E1262" s="36"/>
      <c r="F1262" s="37"/>
      <c r="G1262" s="24"/>
      <c r="H1262" s="38"/>
    </row>
    <row r="1263" spans="4:8" x14ac:dyDescent="0.35">
      <c r="D1263" s="35"/>
      <c r="E1263" s="36"/>
      <c r="F1263" s="37"/>
      <c r="G1263" s="24"/>
      <c r="H1263" s="38"/>
    </row>
    <row r="1264" spans="4:8" x14ac:dyDescent="0.35">
      <c r="D1264" s="35"/>
      <c r="E1264" s="36"/>
      <c r="F1264" s="37"/>
      <c r="G1264" s="24"/>
      <c r="H1264" s="38"/>
    </row>
    <row r="1265" spans="4:8" x14ac:dyDescent="0.35">
      <c r="D1265" s="35"/>
      <c r="E1265" s="36"/>
      <c r="F1265" s="37"/>
      <c r="G1265" s="24"/>
      <c r="H1265" s="38"/>
    </row>
    <row r="1266" spans="4:8" x14ac:dyDescent="0.35">
      <c r="D1266" s="35"/>
      <c r="E1266" s="36"/>
      <c r="F1266" s="37"/>
      <c r="G1266" s="24"/>
      <c r="H1266" s="38"/>
    </row>
    <row r="1267" spans="4:8" x14ac:dyDescent="0.35">
      <c r="D1267" s="35"/>
      <c r="E1267" s="36"/>
      <c r="F1267" s="37"/>
      <c r="G1267" s="24"/>
      <c r="H1267" s="38"/>
    </row>
  </sheetData>
  <sortState xmlns:xlrd2="http://schemas.microsoft.com/office/spreadsheetml/2017/richdata2" ref="D27:H129">
    <sortCondition ref="D27:D129"/>
  </sortState>
  <mergeCells count="10">
    <mergeCell ref="B5:E5"/>
    <mergeCell ref="B16:E16"/>
    <mergeCell ref="B17:C17"/>
    <mergeCell ref="B21:C21"/>
    <mergeCell ref="H26:I26"/>
    <mergeCell ref="B6:C6"/>
    <mergeCell ref="B7:C7"/>
    <mergeCell ref="B8:C8"/>
    <mergeCell ref="B9:C9"/>
    <mergeCell ref="B15:C15"/>
  </mergeCells>
  <pageMargins left="0.75" right="0.75" top="1" bottom="1" header="0.5" footer="0.5"/>
  <pageSetup paperSize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RawSMPSData</vt:lpstr>
      <vt:lpstr>KohlerTheory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Nenes , Athanasios</dc:creator>
  <cp:lastModifiedBy>nenes</cp:lastModifiedBy>
  <dcterms:created xsi:type="dcterms:W3CDTF">2013-04-11T16:47:01Z</dcterms:created>
  <dcterms:modified xsi:type="dcterms:W3CDTF">2022-10-04T05:28:23Z</dcterms:modified>
</cp:coreProperties>
</file>