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mc:AlternateContent xmlns:mc="http://schemas.openxmlformats.org/markup-compatibility/2006">
    <mc:Choice Requires="x15">
      <x15ac:absPath xmlns:x15ac="http://schemas.microsoft.com/office/spreadsheetml/2010/11/ac" url="G:\Shared drives\EPFL Space Center\02_EDUCATION\01_Minor_Space_Technologies\04_EE-587-Space_Sustainability\Lectures\"/>
    </mc:Choice>
  </mc:AlternateContent>
  <xr:revisionPtr revIDLastSave="0" documentId="13_ncr:1_{728F62D0-691D-4DEB-A12C-F0F91578AFEA}" xr6:coauthVersionLast="47" xr6:coauthVersionMax="47" xr10:uidLastSave="{00000000-0000-0000-0000-000000000000}"/>
  <bookViews>
    <workbookView xWindow="-110" yWindow="-110" windowWidth="25820" windowHeight="13900" tabRatio="699" xr2:uid="{00000000-000D-0000-FFFF-FFFF00000000}"/>
  </bookViews>
  <sheets>
    <sheet name="The exercise" sheetId="7" r:id="rId1"/>
    <sheet name="Technical data" sheetId="4" r:id="rId2"/>
    <sheet name="Goal_scope" sheetId="5" r:id="rId3"/>
    <sheet name="Databases" sheetId="8" r:id="rId4"/>
    <sheet name="LCI" sheetId="9" r:id="rId5"/>
    <sheet name="Results" sheetId="10" r:id="rId6"/>
    <sheet name="Interpretation" sheetId="3"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4" l="1"/>
  <c r="E14" i="4"/>
  <c r="F14" i="4"/>
  <c r="C14" i="4"/>
  <c r="P20" i="9" a="1"/>
  <c r="P20" i="9" s="1"/>
  <c r="O20" i="9" a="1"/>
  <c r="O20" i="9" s="1"/>
  <c r="N20" i="9" a="1"/>
  <c r="N20" i="9" s="1"/>
  <c r="M20" i="9" a="1"/>
  <c r="M20" i="9" s="1"/>
  <c r="L20" i="9" a="1"/>
  <c r="L20" i="9" s="1"/>
  <c r="K20" i="9" a="1"/>
  <c r="K20" i="9" s="1"/>
  <c r="J20" i="9" a="1"/>
  <c r="J20" i="9" s="1"/>
  <c r="I20" i="9"/>
  <c r="G20" i="9"/>
  <c r="F20" i="9"/>
  <c r="D20" i="9"/>
  <c r="P19" i="9" a="1"/>
  <c r="P19" i="9" s="1"/>
  <c r="O19" i="9" a="1"/>
  <c r="O19" i="9" s="1"/>
  <c r="N19" i="9" a="1"/>
  <c r="N19" i="9" s="1"/>
  <c r="M19" i="9" a="1"/>
  <c r="M19" i="9" s="1"/>
  <c r="L19" i="9" a="1"/>
  <c r="L19" i="9" s="1"/>
  <c r="K19" i="9" a="1"/>
  <c r="K19" i="9" s="1"/>
  <c r="J19" i="9" a="1"/>
  <c r="J19" i="9" s="1"/>
  <c r="I19" i="9"/>
  <c r="G19" i="9"/>
  <c r="F19" i="9"/>
  <c r="D19" i="9"/>
  <c r="P18" i="9" a="1"/>
  <c r="P18" i="9" s="1"/>
  <c r="O18" i="9" a="1"/>
  <c r="O18" i="9" s="1"/>
  <c r="N18" i="9" a="1"/>
  <c r="N18" i="9" s="1"/>
  <c r="M18" i="9" a="1"/>
  <c r="M18" i="9" s="1"/>
  <c r="L18" i="9" a="1"/>
  <c r="L18" i="9" s="1"/>
  <c r="K18" i="9" a="1"/>
  <c r="K18" i="9" s="1"/>
  <c r="J18" i="9" a="1"/>
  <c r="J18" i="9" s="1"/>
  <c r="I18" i="9"/>
  <c r="G18" i="9"/>
  <c r="F18" i="9"/>
  <c r="D18" i="9"/>
  <c r="P17" i="9" a="1"/>
  <c r="P17" i="9" s="1"/>
  <c r="O17" i="9" a="1"/>
  <c r="O17" i="9" s="1"/>
  <c r="N17" i="9" a="1"/>
  <c r="N17" i="9" s="1"/>
  <c r="M17" i="9" a="1"/>
  <c r="M17" i="9" s="1"/>
  <c r="L17" i="9" a="1"/>
  <c r="L17" i="9" s="1"/>
  <c r="K17" i="9" a="1"/>
  <c r="K17" i="9" s="1"/>
  <c r="J17" i="9" a="1"/>
  <c r="J17" i="9" s="1"/>
  <c r="I17" i="9"/>
  <c r="G17" i="9"/>
  <c r="F17" i="9"/>
  <c r="D17" i="9"/>
  <c r="P16" i="9" a="1"/>
  <c r="P16" i="9" s="1"/>
  <c r="O16" i="9" a="1"/>
  <c r="O16" i="9" s="1"/>
  <c r="N16" i="9" a="1"/>
  <c r="N16" i="9" s="1"/>
  <c r="M16" i="9" a="1"/>
  <c r="M16" i="9" s="1"/>
  <c r="L16" i="9" a="1"/>
  <c r="L16" i="9" s="1"/>
  <c r="K16" i="9" a="1"/>
  <c r="K16" i="9" s="1"/>
  <c r="J16" i="9" a="1"/>
  <c r="J16" i="9" s="1"/>
  <c r="I16" i="9"/>
  <c r="G16" i="9"/>
  <c r="F16" i="9"/>
  <c r="D16" i="9"/>
  <c r="P15" i="9" a="1"/>
  <c r="P15" i="9" s="1"/>
  <c r="O15" i="9" a="1"/>
  <c r="O15" i="9" s="1"/>
  <c r="N15" i="9" a="1"/>
  <c r="N15" i="9" s="1"/>
  <c r="M15" i="9" a="1"/>
  <c r="M15" i="9" s="1"/>
  <c r="L15" i="9" a="1"/>
  <c r="L15" i="9" s="1"/>
  <c r="K15" i="9" a="1"/>
  <c r="K15" i="9" s="1"/>
  <c r="J15" i="9" a="1"/>
  <c r="J15" i="9" s="1"/>
  <c r="I15" i="9"/>
  <c r="G15" i="9"/>
  <c r="F15" i="9"/>
  <c r="D15" i="9"/>
  <c r="P14" i="9" a="1"/>
  <c r="P14" i="9" s="1"/>
  <c r="O14" i="9" a="1"/>
  <c r="O14" i="9" s="1"/>
  <c r="N14" i="9" a="1"/>
  <c r="N14" i="9" s="1"/>
  <c r="M14" i="9" a="1"/>
  <c r="M14" i="9" s="1"/>
  <c r="L14" i="9" a="1"/>
  <c r="L14" i="9" s="1"/>
  <c r="K14" i="9" a="1"/>
  <c r="K14" i="9" s="1"/>
  <c r="J14" i="9" a="1"/>
  <c r="J14" i="9" s="1"/>
  <c r="I14" i="9"/>
  <c r="G14" i="9"/>
  <c r="F14" i="9"/>
  <c r="D14" i="9"/>
  <c r="P13" i="9" a="1"/>
  <c r="P13" i="9" s="1"/>
  <c r="O13" i="9" a="1"/>
  <c r="O13" i="9" s="1"/>
  <c r="N13" i="9" a="1"/>
  <c r="N13" i="9" s="1"/>
  <c r="M13" i="9" a="1"/>
  <c r="M13" i="9" s="1"/>
  <c r="L13" i="9" a="1"/>
  <c r="L13" i="9" s="1"/>
  <c r="K13" i="9" a="1"/>
  <c r="K13" i="9" s="1"/>
  <c r="J13" i="9" a="1"/>
  <c r="J13" i="9" s="1"/>
  <c r="I13" i="9"/>
  <c r="G13" i="9"/>
  <c r="F13" i="9"/>
  <c r="D13" i="9"/>
  <c r="P12" i="9" a="1"/>
  <c r="P12" i="9" s="1"/>
  <c r="O12" i="9" a="1"/>
  <c r="O12" i="9" s="1"/>
  <c r="N12" i="9" a="1"/>
  <c r="N12" i="9" s="1"/>
  <c r="M12" i="9" a="1"/>
  <c r="M12" i="9" s="1"/>
  <c r="L12" i="9" a="1"/>
  <c r="L12" i="9" s="1"/>
  <c r="K12" i="9" a="1"/>
  <c r="K12" i="9" s="1"/>
  <c r="J12" i="9" a="1"/>
  <c r="J12" i="9" s="1"/>
  <c r="I12" i="9"/>
  <c r="G12" i="9"/>
  <c r="F12" i="9"/>
  <c r="D12" i="9"/>
  <c r="P11" i="9" a="1"/>
  <c r="P11" i="9" s="1"/>
  <c r="O11" i="9" a="1"/>
  <c r="O11" i="9" s="1"/>
  <c r="N11" i="9" a="1"/>
  <c r="N11" i="9" s="1"/>
  <c r="M11" i="9" a="1"/>
  <c r="M11" i="9" s="1"/>
  <c r="L11" i="9" a="1"/>
  <c r="L11" i="9" s="1"/>
  <c r="K11" i="9" a="1"/>
  <c r="K11" i="9" s="1"/>
  <c r="J11" i="9" a="1"/>
  <c r="J11" i="9" s="1"/>
  <c r="I11" i="9"/>
  <c r="G11" i="9"/>
  <c r="F11" i="9"/>
  <c r="D11" i="9"/>
  <c r="P10" i="9" a="1"/>
  <c r="P10" i="9" s="1"/>
  <c r="O10" i="9" a="1"/>
  <c r="O10" i="9" s="1"/>
  <c r="N10" i="9" a="1"/>
  <c r="N10" i="9" s="1"/>
  <c r="M10" i="9" a="1"/>
  <c r="M10" i="9" s="1"/>
  <c r="L10" i="9" a="1"/>
  <c r="L10" i="9" s="1"/>
  <c r="K10" i="9" a="1"/>
  <c r="K10" i="9" s="1"/>
  <c r="J10" i="9" a="1"/>
  <c r="J10" i="9" s="1"/>
  <c r="I10" i="9"/>
  <c r="G10" i="9"/>
  <c r="F10" i="9"/>
  <c r="D10" i="9"/>
  <c r="P9" i="9" a="1"/>
  <c r="P9" i="9" s="1"/>
  <c r="O9" i="9" a="1"/>
  <c r="O9" i="9" s="1"/>
  <c r="N9" i="9" a="1"/>
  <c r="N9" i="9" s="1"/>
  <c r="M9" i="9" a="1"/>
  <c r="M9" i="9" s="1"/>
  <c r="L9" i="9" a="1"/>
  <c r="L9" i="9" s="1"/>
  <c r="K9" i="9" a="1"/>
  <c r="K9" i="9" s="1"/>
  <c r="J9" i="9" a="1"/>
  <c r="J9" i="9" s="1"/>
  <c r="I9" i="9"/>
  <c r="G9" i="9"/>
  <c r="F9" i="9"/>
  <c r="D9" i="9"/>
  <c r="P8" i="9" a="1"/>
  <c r="P8" i="9" s="1"/>
  <c r="O8" i="9" a="1"/>
  <c r="O8" i="9" s="1"/>
  <c r="N8" i="9" a="1"/>
  <c r="N8" i="9" s="1"/>
  <c r="M8" i="9" a="1"/>
  <c r="M8" i="9" s="1"/>
  <c r="L8" i="9" a="1"/>
  <c r="L8" i="9" s="1"/>
  <c r="K8" i="9" a="1"/>
  <c r="K8" i="9" s="1"/>
  <c r="J8" i="9" a="1"/>
  <c r="J8" i="9" s="1"/>
  <c r="I8" i="9"/>
  <c r="G8" i="9"/>
  <c r="F8" i="9"/>
  <c r="D8" i="9"/>
  <c r="P7" i="9" a="1"/>
  <c r="P7" i="9" s="1"/>
  <c r="O7" i="9" a="1"/>
  <c r="O7" i="9" s="1"/>
  <c r="N7" i="9" a="1"/>
  <c r="N7" i="9" s="1"/>
  <c r="M7" i="9" a="1"/>
  <c r="M7" i="9" s="1"/>
  <c r="L7" i="9" a="1"/>
  <c r="L7" i="9" s="1"/>
  <c r="K7" i="9" a="1"/>
  <c r="K7" i="9" s="1"/>
  <c r="J7" i="9" a="1"/>
  <c r="J7" i="9" s="1"/>
  <c r="I7" i="9"/>
  <c r="G7" i="9"/>
  <c r="F7" i="9"/>
  <c r="D7" i="9"/>
  <c r="P6" i="9" a="1"/>
  <c r="P6" i="9" s="1"/>
  <c r="O6" i="9" a="1"/>
  <c r="O6" i="9" s="1"/>
  <c r="N6" i="9" a="1"/>
  <c r="N6" i="9" s="1"/>
  <c r="M6" i="9" a="1"/>
  <c r="M6" i="9" s="1"/>
  <c r="L6" i="9" a="1"/>
  <c r="L6" i="9" s="1"/>
  <c r="K6" i="9" a="1"/>
  <c r="K6" i="9" s="1"/>
  <c r="J6" i="9" a="1"/>
  <c r="J6" i="9" s="1"/>
  <c r="I6" i="9"/>
  <c r="G6" i="9"/>
  <c r="F6" i="9"/>
  <c r="D6" i="9"/>
  <c r="P5" i="9" a="1"/>
  <c r="P5" i="9" s="1"/>
  <c r="O5" i="9" a="1"/>
  <c r="O5" i="9" s="1"/>
  <c r="N5" i="9" a="1"/>
  <c r="N5" i="9" s="1"/>
  <c r="M5" i="9" a="1"/>
  <c r="M5" i="9" s="1"/>
  <c r="L5" i="9" a="1"/>
  <c r="L5" i="9" s="1"/>
  <c r="K5" i="9" a="1"/>
  <c r="K5" i="9" s="1"/>
  <c r="J5" i="9" a="1"/>
  <c r="J5" i="9" s="1"/>
  <c r="I5" i="9"/>
  <c r="G5" i="9"/>
  <c r="F5" i="9"/>
  <c r="D5" i="9"/>
  <c r="P4" i="9" a="1"/>
  <c r="P4" i="9" s="1"/>
  <c r="O4" i="9" a="1"/>
  <c r="O4" i="9" s="1"/>
  <c r="N4" i="9" a="1"/>
  <c r="N4" i="9" s="1"/>
  <c r="M4" i="9" a="1"/>
  <c r="M4" i="9" s="1"/>
  <c r="L4" i="9" a="1"/>
  <c r="L4" i="9" s="1"/>
  <c r="K4" i="9" a="1"/>
  <c r="K4" i="9" s="1"/>
  <c r="J4" i="9" a="1"/>
  <c r="J4" i="9" s="1"/>
  <c r="I4" i="9"/>
  <c r="G4" i="9"/>
  <c r="F4" i="9"/>
  <c r="D4" i="9"/>
  <c r="P3" i="9" a="1"/>
  <c r="P3" i="9" s="1"/>
  <c r="O3" i="9" a="1"/>
  <c r="O3" i="9" s="1"/>
  <c r="N3" i="9" a="1"/>
  <c r="N3" i="9" s="1"/>
  <c r="M3" i="9" a="1"/>
  <c r="M3" i="9" s="1"/>
  <c r="L3" i="9" a="1"/>
  <c r="L3" i="9" s="1"/>
  <c r="K3" i="9" a="1"/>
  <c r="K3" i="9" s="1"/>
  <c r="J3" i="9" a="1"/>
  <c r="J3" i="9" s="1"/>
  <c r="I3" i="9"/>
  <c r="G3" i="9"/>
  <c r="F3" i="9"/>
  <c r="D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<sst xmlns="http://schemas.openxmlformats.org/spreadsheetml/2006/main" count="1136" uniqueCount="354">
  <si>
    <t>Propulsion</t>
  </si>
  <si>
    <t>Propellant</t>
  </si>
  <si>
    <t>kg</t>
  </si>
  <si>
    <t>Total</t>
  </si>
  <si>
    <t>2. Which system boundaries should be chosen? Which mission phases should be included?</t>
  </si>
  <si>
    <t>Life Cycle Stage</t>
  </si>
  <si>
    <t>Quantity</t>
  </si>
  <si>
    <t>Unit</t>
  </si>
  <si>
    <t>Design</t>
  </si>
  <si>
    <t>location</t>
  </si>
  <si>
    <t>RER</t>
  </si>
  <si>
    <t>unit</t>
  </si>
  <si>
    <t>amount</t>
  </si>
  <si>
    <t>database</t>
  </si>
  <si>
    <t>kilogram</t>
  </si>
  <si>
    <t>ESA LCA External 1.1.8a</t>
  </si>
  <si>
    <t>ton kilometer</t>
  </si>
  <si>
    <t>GLO</t>
  </si>
  <si>
    <t>FG</t>
  </si>
  <si>
    <t>Solar cell, GaInP/GaAs, without wafer | production</t>
  </si>
  <si>
    <t xml:space="preserve">Solar cell, GaInP/GaAs, without wafer </t>
  </si>
  <si>
    <t>square meter</t>
  </si>
  <si>
    <t>transport, freight, lorry &gt;32 metric ton, EURO6</t>
  </si>
  <si>
    <t>Aluminium, AA 2090 billet production</t>
  </si>
  <si>
    <t>Questions to reflect on the very simple model and analysis</t>
  </si>
  <si>
    <t>1) How do the two concepts compare ? In terms of climate change ? Water use ? Can you see differences in the hotspots for each indicators ?</t>
  </si>
  <si>
    <t>2) Which assumptions are taken and how can they be improved ?</t>
  </si>
  <si>
    <t>3) What could be improved in the data collected to model the launchers ? (data gaps)</t>
  </si>
  <si>
    <t>4) With these results, which levers could you use to lower the impacts ? (ecodesign ideas)</t>
  </si>
  <si>
    <t>What is included / excluded in the scope of this model ? What are the functional units and reference flows ?</t>
  </si>
  <si>
    <t>ADCS PCB</t>
  </si>
  <si>
    <t>Delfi n3xt</t>
  </si>
  <si>
    <t>ADCS - Attitude Determination &amp; Control Subsystem</t>
  </si>
  <si>
    <t>Battery unit - Li-Ion</t>
  </si>
  <si>
    <t>Battery unit - NiMH</t>
  </si>
  <si>
    <t>COMMS - Communication Subsystem</t>
  </si>
  <si>
    <t>Sun Sensor</t>
  </si>
  <si>
    <t>hour</t>
  </si>
  <si>
    <t>Thermal Bake-Out</t>
  </si>
  <si>
    <t>CDHS - Command &amp; Data Handling Subsystem</t>
  </si>
  <si>
    <t>Electrical Power Distribution</t>
  </si>
  <si>
    <t>work-hours</t>
  </si>
  <si>
    <t>Office Work - CH</t>
  </si>
  <si>
    <t>CH</t>
  </si>
  <si>
    <t>Office Work - RER</t>
  </si>
  <si>
    <t xml:space="preserve">Structure, satellite, adjusted for DQR </t>
  </si>
  <si>
    <t>Structure, satellite, adjusted for DQR | production</t>
  </si>
  <si>
    <t>ESA-External</t>
  </si>
  <si>
    <t xml:space="preserve">Reaction wheel, adjusted for DQR </t>
  </si>
  <si>
    <t>Reaction wheel, adjusted for DQR | generic production</t>
  </si>
  <si>
    <t xml:space="preserve">Solar cell assembly, GaInP/GaAs, with Ge wafer </t>
  </si>
  <si>
    <t>Solar cell assembly, GaInP/GaAs, with Ge wafer | production</t>
  </si>
  <si>
    <t xml:space="preserve">Aluminium, AA 2090 billet </t>
  </si>
  <si>
    <t xml:space="preserve">Methanol/LOX, high thrust propellant </t>
  </si>
  <si>
    <t>Methanol/LOX, high thrust propellant | propellant use</t>
  </si>
  <si>
    <t xml:space="preserve">Xenon, hall-effect thruster propellant </t>
  </si>
  <si>
    <t>Xenon, hall-effect thruster propellant | propellant loading</t>
  </si>
  <si>
    <t xml:space="preserve">Magnetorquer, adjusted for DQR </t>
  </si>
  <si>
    <t>Magnetorquer, adjusted for DQR | production</t>
  </si>
  <si>
    <t xml:space="preserve">Aluminium, AA 7050 billet </t>
  </si>
  <si>
    <t>Aluminium, AA 7050 billet production</t>
  </si>
  <si>
    <t>Clean room operations</t>
  </si>
  <si>
    <t>SSSD-specific-datasets</t>
  </si>
  <si>
    <t>Re-entry: ~0% of materials survive</t>
  </si>
  <si>
    <t>market for transport, freight, lorry &gt;32 metric ton, EURO6</t>
  </si>
  <si>
    <t>transport, freight train</t>
  </si>
  <si>
    <t>market for transport, freight train</t>
  </si>
  <si>
    <t>Europe without Switzerland</t>
  </si>
  <si>
    <t>kilometer</t>
  </si>
  <si>
    <t>transport, passenger car</t>
  </si>
  <si>
    <t>market for transport, passenger car</t>
  </si>
  <si>
    <t>transport, freight, sea, bulk carrier for dry goods</t>
  </si>
  <si>
    <t>market for transport, freight, sea, bulk carrier for dry goods</t>
  </si>
  <si>
    <t>Ecoinvent cutoff 3.9.1</t>
  </si>
  <si>
    <t>Ecoinvent cutoff 3.9.2</t>
  </si>
  <si>
    <t>Ecoinvent cutoff 3.9.3</t>
  </si>
  <si>
    <t>Ecoinvent cutoff 3.9.4</t>
  </si>
  <si>
    <t>Climate Change</t>
  </si>
  <si>
    <t>Ozone depletion</t>
  </si>
  <si>
    <t>Human Toxicity - cancer effects</t>
  </si>
  <si>
    <t>Human Toxicity - non-cancer effects</t>
  </si>
  <si>
    <t>Particulate matter</t>
  </si>
  <si>
    <t>Ionizing radiation - human health</t>
  </si>
  <si>
    <t>Photochemical ozone formation - human health</t>
  </si>
  <si>
    <t>Acidification</t>
  </si>
  <si>
    <t>Eutrophication - terrestrial</t>
  </si>
  <si>
    <t>Eutrophication - marine</t>
  </si>
  <si>
    <t>Eutrophication - freshwater</t>
  </si>
  <si>
    <t>Ecotoxicity - freshwater</t>
  </si>
  <si>
    <t>Land use</t>
  </si>
  <si>
    <t>Water Use</t>
  </si>
  <si>
    <t>Resource use: fossil fuels</t>
  </si>
  <si>
    <t>Resource use: metals and minerals</t>
  </si>
  <si>
    <r>
      <rPr>
        <b/>
        <u/>
        <sz val="16"/>
        <color theme="1"/>
        <rFont val="Calibri"/>
        <family val="2"/>
        <scheme val="minor"/>
      </rPr>
      <t>General Background</t>
    </r>
    <r>
      <rPr>
        <sz val="11"/>
        <color theme="1"/>
        <rFont val="Calibri"/>
        <family val="2"/>
        <scheme val="minor"/>
      </rPr>
      <t xml:space="preserve">
Below, you will find datasets that, once combined form your database for this exercice. Although limited in number, these datasets are sufficient to perform a basic and high-level anssessment of a space mission.
These datasets are all derived from the Ecoinvent Database (cutoff method and v3.9.1). 
Some come straight from this database, others are taken from the ESA LCA Database (available on request here: https://sdup.esoc.esa.int/) or from the Strathclyde Space Systems Database (see more info here: https://pureportal.strath.ac.uk/en/publications/the-strathclyde-space-systems-database-a-new-life-cycle-sustainab).
The last few datasets are noted as originating from the "Delfi n3xt" database. This is a database constructed on ESA's and Ecoinvent's Database as part of a MSc Thesis (see http://resolver.tudelft.nl/uuid:fe91662b-6885-41d4-85ee-3f303febded5), in which a high-level LCA of a 3U CubeSat was performed</t>
    </r>
  </si>
  <si>
    <t>EF v3.0, climate change, global warming potential (GWP100)</t>
  </si>
  <si>
    <t>kg CO2-Eq</t>
  </si>
  <si>
    <t>EF v3.0, ozone depletion, ozone depletion potential (ODP)</t>
  </si>
  <si>
    <t>kg CFC-11-Eq</t>
  </si>
  <si>
    <t>EF v3.0, human toxicity: non-carcinogenic, comparative toxic unit for human (CTUh)</t>
  </si>
  <si>
    <t>CTUh</t>
  </si>
  <si>
    <t>EF v3.0, particulate matter formation, impact on human health</t>
  </si>
  <si>
    <t>disease incidence</t>
  </si>
  <si>
    <t>EF v3.0, ionising radiation: human health, human exposure efficiency relative to u235</t>
  </si>
  <si>
    <t>kBq U235-Eq</t>
  </si>
  <si>
    <t>EF v3.0, photochemical oxidant formation: human health, tropospheric ozone concentration increase</t>
  </si>
  <si>
    <t>kg NMVOC-Eq</t>
  </si>
  <si>
    <t>EF v3.0, acidification, accumulated exceedance (AE)</t>
  </si>
  <si>
    <t>mol H+-Eq</t>
  </si>
  <si>
    <t>EF v3.0, eutrophication: terrestrial, accumulated exceedance (AE)</t>
  </si>
  <si>
    <t>mol N-Eq</t>
  </si>
  <si>
    <t>EF v3.0, eutrophication: marine, fraction of nutrients reaching marine end compartment (N)</t>
  </si>
  <si>
    <t>kg N-Eq</t>
  </si>
  <si>
    <t>EF v3.0, eutrophication: freshwater, fraction of nutrients reaching freshwater end compartment (P)</t>
  </si>
  <si>
    <t>kg P-Eq</t>
  </si>
  <si>
    <t>EF v3.0, ecotoxicity: freshwater, comparative toxic unit for ecosystems (CTUe)</t>
  </si>
  <si>
    <t>CTUe</t>
  </si>
  <si>
    <t>EF v3.0, land use, soil quality index</t>
  </si>
  <si>
    <t>dimensionless</t>
  </si>
  <si>
    <t>EF v3.0, water use, user deprivation potential (deprivation-weighted water consumption)</t>
  </si>
  <si>
    <t>m3 world eq. deprived</t>
  </si>
  <si>
    <t>EF v3.0, energy resources: non-renewable, abiotic depletion potential (ADP): fossil fuels</t>
  </si>
  <si>
    <t>MJ, net calorific value</t>
  </si>
  <si>
    <t>EF v3.0, material resources: metals/minerals, abiotic depletion potential (ADP): elements (ultimate reserves)</t>
  </si>
  <si>
    <t>kg Sb-Eq</t>
  </si>
  <si>
    <t>EF v3.0, human toxicity: carcinogenic, comparative toxic unit for human (CTUh)</t>
  </si>
  <si>
    <t>Full name</t>
  </si>
  <si>
    <t>Simplified Name</t>
  </si>
  <si>
    <r>
      <rPr>
        <b/>
        <u/>
        <sz val="16"/>
        <color theme="1"/>
        <rFont val="Calibri"/>
        <family val="2"/>
        <scheme val="minor"/>
      </rPr>
      <t>Impact Indicators</t>
    </r>
    <r>
      <rPr>
        <sz val="11"/>
        <color theme="1"/>
        <rFont val="Calibri"/>
        <family val="2"/>
        <scheme val="minor"/>
      </rPr>
      <t xml:space="preserve">
Below, you will find the list of impact indicators used in this exercise. These are taken from the Environmental Footprint )EF= v3.0 methodology, with the "cut-off" principle. This is a very common choice of methodoogy and principle for the space sector.</t>
    </r>
  </si>
  <si>
    <t>Activity Name</t>
  </si>
  <si>
    <t>Manufacture</t>
  </si>
  <si>
    <t>Operations</t>
  </si>
  <si>
    <t>End-of-life</t>
  </si>
  <si>
    <t>Product/Process</t>
  </si>
  <si>
    <t>Reference Product</t>
  </si>
  <si>
    <t>Office Work - Desktop - CH</t>
  </si>
  <si>
    <t>Office Work - Desktop - RER</t>
  </si>
  <si>
    <t>Location</t>
  </si>
  <si>
    <t>--&gt;</t>
  </si>
  <si>
    <t>Assumptions</t>
  </si>
  <si>
    <t>.</t>
  </si>
  <si>
    <t>Subsystem
(% of Dry mass)</t>
  </si>
  <si>
    <t>No prop</t>
  </si>
  <si>
    <t>LEO with Prop</t>
  </si>
  <si>
    <t>High Earth</t>
  </si>
  <si>
    <t>Planetary</t>
  </si>
  <si>
    <t>Payload</t>
  </si>
  <si>
    <t>Power (incl harness)</t>
  </si>
  <si>
    <t>TT&amp;C</t>
  </si>
  <si>
    <t>On-Board Processing</t>
  </si>
  <si>
    <t>Attitude Determination and Control</t>
  </si>
  <si>
    <t>Other (balance + launch)</t>
  </si>
  <si>
    <t>Structures and Mechanisms</t>
  </si>
  <si>
    <t>Thermal Control</t>
  </si>
  <si>
    <r>
      <t xml:space="preserve">Average Mass by Susbystem as percentage of Dry mass for 4 types of spacecraft.
</t>
    </r>
    <r>
      <rPr>
        <sz val="11"/>
        <color theme="1"/>
        <rFont val="Calibri"/>
        <family val="2"/>
        <scheme val="minor"/>
      </rPr>
      <t>Types include those with no propulsion, those in Low arth orbit with propulsion, those in high Earth orbit, abd planetary missions
Taken from "Space Mission Engineering: the new SMAD", by J. R. Wertz et al.</t>
    </r>
  </si>
  <si>
    <t>Amount</t>
  </si>
  <si>
    <t>Product</t>
  </si>
  <si>
    <t>Activity</t>
  </si>
  <si>
    <t>Database</t>
  </si>
  <si>
    <t>0,85</t>
  </si>
  <si>
    <t>operation, computer, desktop, with cathode ray tube display, active mode</t>
  </si>
  <si>
    <t>cutoff391</t>
  </si>
  <si>
    <t>operation, computer, desktop, with cathode ray tube display, off mode</t>
  </si>
  <si>
    <t>0,15</t>
  </si>
  <si>
    <t>operation, computer, desktop, with cathode ray tube display, standby mode</t>
  </si>
  <si>
    <t>0,25</t>
  </si>
  <si>
    <t>internet access, videoconference, 0.7 Mbit/s</t>
  </si>
  <si>
    <t>0,3261</t>
  </si>
  <si>
    <t>h</t>
  </si>
  <si>
    <t>Water Bottle Production</t>
  </si>
  <si>
    <t>SSSD specific flows</t>
  </si>
  <si>
    <t>0,14423</t>
  </si>
  <si>
    <t>municipal solid waste</t>
  </si>
  <si>
    <t>treatment of municipal solid waste, sanitary landfill</t>
  </si>
  <si>
    <t>RoW</t>
  </si>
  <si>
    <t>0,01106</t>
  </si>
  <si>
    <t>waste paper, unsorted</t>
  </si>
  <si>
    <t>market for waste paper, unsorted</t>
  </si>
  <si>
    <t>1,265184</t>
  </si>
  <si>
    <t>megajoule</t>
  </si>
  <si>
    <t>cooling energy</t>
  </si>
  <si>
    <t>market for cooling energy</t>
  </si>
  <si>
    <t>2,86984</t>
  </si>
  <si>
    <t>kilowatt hour</t>
  </si>
  <si>
    <t>electricity, medium voltage</t>
  </si>
  <si>
    <t>market group for electricity, medium voltage</t>
  </si>
  <si>
    <t>1,98536</t>
  </si>
  <si>
    <t>heat, central or small-scale, natural gas</t>
  </si>
  <si>
    <t>market for heat, central or small-scale, natural gas</t>
  </si>
  <si>
    <t>0,01141</t>
  </si>
  <si>
    <t>cubic meter</t>
  </si>
  <si>
    <t>wastewater, average</t>
  </si>
  <si>
    <t>market for wastewater, average</t>
  </si>
  <si>
    <t>0,01923</t>
  </si>
  <si>
    <t>printed paper</t>
  </si>
  <si>
    <t>operation, printer, laser, black/white, per kg printed paper</t>
  </si>
  <si>
    <t>0,2</t>
  </si>
  <si>
    <t>aluminium alloy, AlLi</t>
  </si>
  <si>
    <t>aluminium alloy production, AlLi</t>
  </si>
  <si>
    <t>0,8</t>
  </si>
  <si>
    <t>Electronit Unit, High IC, generic</t>
  </si>
  <si>
    <t>Electronit Unit, High IC, generic | production</t>
  </si>
  <si>
    <t>transport, freight, lorry, unspecified</t>
  </si>
  <si>
    <t>market for transport, freight, lorry, unspecified</t>
  </si>
  <si>
    <t>sheet rolling, aluminium</t>
  </si>
  <si>
    <t>0,0247</t>
  </si>
  <si>
    <t>anodising, aluminium sheet</t>
  </si>
  <si>
    <t>Cleaning with solvent</t>
  </si>
  <si>
    <t>degreasing, metal part in alkaline bath WO Electricity Consumption</t>
  </si>
  <si>
    <t>ESA Guidelines</t>
  </si>
  <si>
    <t>0,43</t>
  </si>
  <si>
    <t>market for electricity, medium voltage</t>
  </si>
  <si>
    <t>NL</t>
  </si>
  <si>
    <t>Electronit Unit, Low IC, generic</t>
  </si>
  <si>
    <t>Electronit Unit, Low IC, generic | production</t>
  </si>
  <si>
    <t>0,101707</t>
  </si>
  <si>
    <t>Poly Ether Ether Ketone (PEEK)</t>
  </si>
  <si>
    <t>Poly Ether Ether Ketone (PEEK) | production</t>
  </si>
  <si>
    <t>0,898293</t>
  </si>
  <si>
    <t>0,5</t>
  </si>
  <si>
    <t>nitrogen, liquid</t>
  </si>
  <si>
    <t>market for nitrogen, liquid</t>
  </si>
  <si>
    <t>2,68E-03</t>
  </si>
  <si>
    <t>synthetic rubber</t>
  </si>
  <si>
    <t>synthetic rubber production</t>
  </si>
  <si>
    <t>7,78E-03</t>
  </si>
  <si>
    <t>nylon 6</t>
  </si>
  <si>
    <t>nylon 6 production</t>
  </si>
  <si>
    <t>2,61E-03</t>
  </si>
  <si>
    <t>steel, low-alloyed</t>
  </si>
  <si>
    <t>steel production, electric, low-alloyed</t>
  </si>
  <si>
    <t>Europe without Switzerland and Austria</t>
  </si>
  <si>
    <t>5,44E-04</t>
  </si>
  <si>
    <t>polycarbonate</t>
  </si>
  <si>
    <t>polycarbonate production</t>
  </si>
  <si>
    <t>4,57E-05</t>
  </si>
  <si>
    <t>air filter, central unit, 600 m3/h</t>
  </si>
  <si>
    <t>air filter production, central unit, 600 m3/h</t>
  </si>
  <si>
    <t>1,09E-05</t>
  </si>
  <si>
    <t>ventilation control and wiring, central unit</t>
  </si>
  <si>
    <t>market for ventilation control and wiring, central unit</t>
  </si>
  <si>
    <t>-1,36E-02</t>
  </si>
  <si>
    <t>treatment of municipal solid waste, incineration</t>
  </si>
  <si>
    <t>3,10E+01</t>
  </si>
  <si>
    <t>electricity, high voltage</t>
  </si>
  <si>
    <t>market for electricity, high voltage</t>
  </si>
  <si>
    <t>5,00E-04</t>
  </si>
  <si>
    <t>electricity, low voltage</t>
  </si>
  <si>
    <t>market for electricity, low voltage</t>
  </si>
  <si>
    <t>7,50E+00</t>
  </si>
  <si>
    <t>Solar cell, GaInP/GaAs, without wafer</t>
  </si>
  <si>
    <t>Solar cell, GaInP/GaAs, with wafer | production</t>
  </si>
  <si>
    <t>This is an ESA dataset, for which only the Biosphere flows (i.e. The various elemental emissions) werre provided, without giving any indication on the way this dataset was built.</t>
  </si>
  <si>
    <t>Magnetorquer Assembly</t>
  </si>
  <si>
    <t>Reaction Wheel Assembly</t>
  </si>
  <si>
    <t>7,30E-01</t>
  </si>
  <si>
    <t>Battery cell, Li-ion</t>
  </si>
  <si>
    <t>Battery cell, Li-ion | production</t>
  </si>
  <si>
    <t>2,70E-01</t>
  </si>
  <si>
    <t>Battery casing, Li-ion battery</t>
  </si>
  <si>
    <t>Battery casing, Li-ion battery | production</t>
  </si>
  <si>
    <t>Battery cell, NiMH</t>
  </si>
  <si>
    <t>Battery casing, NiMH battery</t>
  </si>
  <si>
    <t>Battery casing, NiMH battery | production</t>
  </si>
  <si>
    <t>Battery cell, NiMH | production</t>
  </si>
  <si>
    <t>Technosphere flow</t>
  </si>
  <si>
    <t>aluminium, primary, liquid</t>
  </si>
  <si>
    <t>market for aluminium, primary, liquid</t>
  </si>
  <si>
    <t>silicon, metallurgical grade</t>
  </si>
  <si>
    <t>market for silicon, metallurgical grade</t>
  </si>
  <si>
    <t>cast iron</t>
  </si>
  <si>
    <t>market for cast iron</t>
  </si>
  <si>
    <t>cobalt</t>
  </si>
  <si>
    <t>market for cobalt</t>
  </si>
  <si>
    <t>magnesium</t>
  </si>
  <si>
    <t>market for magnesium</t>
  </si>
  <si>
    <t>lithium</t>
  </si>
  <si>
    <t>market for lithium</t>
  </si>
  <si>
    <t>zirconium oxide</t>
  </si>
  <si>
    <t>market for zirconium oxide</t>
  </si>
  <si>
    <t>chlorine, liquid</t>
  </si>
  <si>
    <t>market for chlorine, liquid</t>
  </si>
  <si>
    <t>argon, crude, liquid</t>
  </si>
  <si>
    <t>market for argon, crude, liquid</t>
  </si>
  <si>
    <t>aluminium casting facility</t>
  </si>
  <si>
    <t>market for aluminium casting facility</t>
  </si>
  <si>
    <t>Electricity, medium voltage</t>
  </si>
  <si>
    <t>market for Electricity, medium voltage</t>
  </si>
  <si>
    <t>heat, district or industrial, other than natural gas</t>
  </si>
  <si>
    <t>heat production, heavy fuel oil, at industrial furnace 1MW</t>
  </si>
  <si>
    <t>heat production, light fuel oil, at industrial furnace 1MW</t>
  </si>
  <si>
    <t>heat, district or industrial, natural gas</t>
  </si>
  <si>
    <t>market for heat, district or industrial, natural gas</t>
  </si>
  <si>
    <t>Aluminium (waste treatment) | recycling of aluminium (to liquid)</t>
  </si>
  <si>
    <t>This is an ESA dataset, which combiones Technosphere and Biosphere flow</t>
  </si>
  <si>
    <t>Water, unspecified natural origin</t>
  </si>
  <si>
    <t>natural resource - in water</t>
  </si>
  <si>
    <t>biosphere3</t>
  </si>
  <si>
    <t>Sulfur dioxide</t>
  </si>
  <si>
    <t>air</t>
  </si>
  <si>
    <t>Suspended solids, unspecified</t>
  </si>
  <si>
    <t>water</t>
  </si>
  <si>
    <t>Water</t>
  </si>
  <si>
    <t>Flow Name</t>
  </si>
  <si>
    <t>Compartments</t>
  </si>
  <si>
    <t>Biosphere flow</t>
  </si>
  <si>
    <t>manganese</t>
  </si>
  <si>
    <t>market for manganese</t>
  </si>
  <si>
    <t>chromium</t>
  </si>
  <si>
    <t>market for chromium</t>
  </si>
  <si>
    <t>zinc</t>
  </si>
  <si>
    <t>market for zinc</t>
  </si>
  <si>
    <t>titanium</t>
  </si>
  <si>
    <t>market for titanium</t>
  </si>
  <si>
    <t>argon, liquid</t>
  </si>
  <si>
    <t>market for argon, liquid</t>
  </si>
  <si>
    <t xml:space="preserve">Methanol, high thrust propellant component </t>
  </si>
  <si>
    <t>Methanol, high thrust propellant component | propellant loading</t>
  </si>
  <si>
    <t xml:space="preserve">Liquid Oxygen (LOX), high thrust propellant component </t>
  </si>
  <si>
    <t>Liquid Oxygen (LOX), high thrust propellant component | propellant loading</t>
  </si>
  <si>
    <t>Xenon, gaseous, propellant | at market</t>
  </si>
  <si>
    <t>market for Xenon, gaseous, propellant | at market</t>
  </si>
  <si>
    <t xml:space="preserve">Xenon Storage, pressurized at 58 bar (5 litre container) </t>
  </si>
  <si>
    <t>Xenon Storage, pressurized at 58 bar (5 litre container) | processing</t>
  </si>
  <si>
    <t>transport, freight, sea, tanker for liquid goods other than petroleum and liquefied natural gas</t>
  </si>
  <si>
    <t>market for transport, freight, sea, tanker for liquid goods other than petroleum and liquefied natural gas</t>
  </si>
  <si>
    <t>market group for transport, freight, lorry, unspecified</t>
  </si>
  <si>
    <t xml:space="preserve">Clean room fuelling operation, S5B building </t>
  </si>
  <si>
    <t>Clean room fuelling operation, S5B building | processing</t>
  </si>
  <si>
    <t xml:space="preserve">Decontamination and waste treatment of propellants, using Isopropyl Alcohol and Helium Gas purges </t>
  </si>
  <si>
    <t>Decontamination and waste treatment of propellants, using Isopropyl Alcohol and Helium Gas purges | processing</t>
  </si>
  <si>
    <t>Compartment</t>
  </si>
  <si>
    <t>0,28929</t>
  </si>
  <si>
    <t>Aluminium III</t>
  </si>
  <si>
    <t>air - lower stratosphere + upper troposphere</t>
  </si>
  <si>
    <t>0,00357</t>
  </si>
  <si>
    <t>Carbon monoxide, fossil</t>
  </si>
  <si>
    <t>0,00714</t>
  </si>
  <si>
    <t>Chromium III</t>
  </si>
  <si>
    <t>0,01429</t>
  </si>
  <si>
    <t>Copper ion</t>
  </si>
  <si>
    <t>0,05714</t>
  </si>
  <si>
    <t>Iron ion</t>
  </si>
  <si>
    <t>Magnesium</t>
  </si>
  <si>
    <t>0,03214</t>
  </si>
  <si>
    <t>Nickel II</t>
  </si>
  <si>
    <t>0,02857</t>
  </si>
  <si>
    <t>Silicon</t>
  </si>
  <si>
    <t>0,01786</t>
  </si>
  <si>
    <t>Titanium ion</t>
  </si>
  <si>
    <t>transport, freight train, diesel</t>
  </si>
  <si>
    <t>transport, freight train, electricity</t>
  </si>
  <si>
    <t>3. What's your temporal scope?</t>
  </si>
  <si>
    <t>1. What would constitute a suitable functional unit, and suitable reference flow for your mission?</t>
  </si>
  <si>
    <t>In this exercise, you will undertake a fundamental, simplified Life Cycle Assessment (LCA). 
The main aim of this exercise is to enhance your understanding of the LCA methodology, familiarizing you with its procedures and underlying principles, and apply theoretical knowledge from the lecture. 
While LCAs are typically executed using specialized software like Brightway, openLCA, SimaPro, and GaBi, for this beginner’s session, we will be doing a hands-on, manual LCA in excel. 
This approach will introduce you to foundational LCA concepts such as the functional unit (FU), unit processes and inventory data, allocation, and characterisation factors, along with data collection, impacts calculation, and interpretation.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</si>
</sst>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u/>
      <sz val="11"/>
      <color theme="1"/>
      <name val="Calibri"/>
      <family val="2"/>
      <scheme val="minor"/>
    </font>
    <font>
      <sz val="14"/>
      <color theme="1"/>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sz val="20"/>
      <color theme="1"/>
      <name val="Calibri"/>
      <family val="2"/>
      <scheme val="minor"/>
    </font>
    <font>
      <sz val="8"/>
      <name val="Calibri"/>
      <family val="2"/>
      <scheme val="minor"/>
    </font>
    <font>
      <b/>
      <u/>
      <sz val="16"/>
      <color theme="1"/>
      <name val="Calibri"/>
      <family val="2"/>
      <scheme val="minor"/>
    </font>
    <font>
      <b/>
      <sz val="15"/>
      <color theme="3"/>
      <name val="Calibri"/>
      <family val="2"/>
      <scheme val="minor"/>
    </font>
    <font>
      <b/>
      <sz val="16"/>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rgb="FFFFCC99"/>
      </patternFill>
    </fill>
    <fill>
      <patternFill patternType="solid">
        <fgColor rgb="FFFFFFCC"/>
      </patternFill>
    </fill>
    <fill>
      <patternFill patternType="solid">
        <fgColor theme="0" tint="-4.9989318521683403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bgColor theme="5"/>
      </patternFill>
    </fill>
    <fill>
      <patternFill patternType="solid">
        <fgColor theme="5" tint="0.79998168889431442"/>
        <bgColor indexed="64"/>
      </patternFill>
    </fill>
    <fill>
      <patternFill patternType="solid">
        <fgColor theme="5" tint="-0.499984740745262"/>
        <bgColor indexed="64"/>
      </patternFill>
    </fill>
  </fills>
  <borders count="16">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thin">
        <color theme="4" tint="0.39997558519241921"/>
      </top>
      <bottom/>
      <diagonal/>
    </border>
    <border>
      <left style="thin">
        <color rgb="FF7F7F7F"/>
      </left>
      <right style="thin">
        <color rgb="FF7F7F7F"/>
      </right>
      <top style="thin">
        <color rgb="FF7F7F7F"/>
      </top>
      <bottom/>
      <diagonal/>
    </border>
    <border>
      <left/>
      <right/>
      <top/>
      <bottom style="thick">
        <color theme="4"/>
      </bottom>
      <diagonal/>
    </border>
    <border>
      <left style="thin">
        <color theme="5" tint="0.39997558519241921"/>
      </left>
      <right/>
      <top/>
      <bottom style="thin">
        <color theme="5" tint="0.39997558519241921"/>
      </bottom>
      <diagonal/>
    </border>
    <border>
      <left/>
      <right/>
      <top/>
      <bottom style="thin">
        <color theme="5" tint="0.39997558519241921"/>
      </bottom>
      <diagonal/>
    </border>
    <border>
      <left/>
      <right style="thin">
        <color theme="5" tint="0.39997558519241921"/>
      </right>
      <top/>
      <bottom style="thin">
        <color theme="5" tint="0.39997558519241921"/>
      </bottom>
      <diagonal/>
    </border>
  </borders>
  <cellStyleXfs count="5">
    <xf numFmtId="0" fontId="0" fillId="0" borderId="0"/>
    <xf numFmtId="0" fontId="5" fillId="3" borderId="1" applyNumberFormat="0" applyAlignment="0" applyProtection="0"/>
    <xf numFmtId="0" fontId="4" fillId="4" borderId="2" applyNumberFormat="0" applyFont="0" applyAlignment="0" applyProtection="0"/>
    <xf numFmtId="9" fontId="4" fillId="0" borderId="0" applyFont="0" applyFill="0" applyBorder="0" applyAlignment="0" applyProtection="0"/>
    <xf numFmtId="0" fontId="10" fillId="0" borderId="12" applyNumberFormat="0" applyFill="0" applyAlignment="0" applyProtection="0"/>
  </cellStyleXfs>
  <cellXfs count="37">
    <xf numFmtId="0" fontId="0" fillId="0" borderId="0" xfId="0"/>
    <xf numFmtId="11" fontId="0" fillId="0" borderId="0" xfId="0" applyNumberFormat="1"/>
    <xf numFmtId="0" fontId="2" fillId="0" borderId="0" xfId="0" applyFont="1"/>
    <xf numFmtId="0" fontId="1" fillId="0" borderId="0" xfId="0" applyFont="1"/>
    <xf numFmtId="0" fontId="0" fillId="0" borderId="0" xfId="0" applyAlignment="1">
      <alignment wrapText="1"/>
    </xf>
    <xf numFmtId="0" fontId="7" fillId="0" borderId="0" xfId="0" applyFont="1"/>
    <xf numFmtId="0" fontId="1" fillId="0" borderId="9" xfId="0" applyFont="1" applyBorder="1" applyAlignment="1">
      <alignment horizontal="center" vertical="top"/>
    </xf>
    <xf numFmtId="0" fontId="0" fillId="7" borderId="10" xfId="0" applyFill="1" applyBorder="1"/>
    <xf numFmtId="0" fontId="0" fillId="0" borderId="10" xfId="0" applyBorder="1"/>
    <xf numFmtId="0" fontId="6" fillId="6" borderId="0" xfId="0" applyFont="1" applyFill="1"/>
    <xf numFmtId="0" fontId="5" fillId="3" borderId="1" xfId="1"/>
    <xf numFmtId="0" fontId="5" fillId="3" borderId="11" xfId="1" applyBorder="1"/>
    <xf numFmtId="0" fontId="1" fillId="0" borderId="0" xfId="0" quotePrefix="1" applyFont="1" applyAlignment="1">
      <alignment horizontal="center"/>
    </xf>
    <xf numFmtId="0" fontId="1" fillId="0" borderId="9" xfId="0" applyFont="1" applyBorder="1" applyAlignment="1">
      <alignment horizontal="left" vertical="top"/>
    </xf>
    <xf numFmtId="0" fontId="0" fillId="0" borderId="0" xfId="0" applyAlignment="1">
      <alignment horizontal="center" vertical="center" wrapText="1"/>
    </xf>
    <xf numFmtId="0" fontId="0" fillId="0" borderId="0" xfId="0" applyAlignment="1">
      <alignment horizontal="center" vertical="center"/>
    </xf>
    <xf numFmtId="9" fontId="0" fillId="0" borderId="0" xfId="3" applyFont="1"/>
    <xf numFmtId="0" fontId="3" fillId="0" borderId="0" xfId="0" applyFont="1" applyAlignment="1">
      <alignment horizontal="left" wrapText="1"/>
    </xf>
    <xf numFmtId="0" fontId="1" fillId="0" borderId="0" xfId="0" applyFont="1" applyAlignment="1">
      <alignment horizontal="center" vertical="center" wrapText="1"/>
    </xf>
    <xf numFmtId="0" fontId="1" fillId="2" borderId="0" xfId="0" applyFont="1" applyFill="1" applyAlignment="1">
      <alignment horizontal="left" wrapText="1"/>
    </xf>
    <xf numFmtId="0" fontId="0" fillId="5" borderId="0" xfId="0" applyFill="1" applyAlignment="1">
      <alignment horizontal="center"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2" borderId="5" xfId="0" applyFont="1" applyFill="1" applyBorder="1" applyAlignment="1">
      <alignment horizontal="left" wrapText="1"/>
    </xf>
    <xf numFmtId="0" fontId="0" fillId="5" borderId="6" xfId="0" applyFill="1" applyBorder="1" applyAlignment="1">
      <alignment horizontal="center" wrapText="1"/>
    </xf>
    <xf numFmtId="0" fontId="0" fillId="5" borderId="7" xfId="0" applyFill="1" applyBorder="1" applyAlignment="1">
      <alignment horizontal="center" wrapText="1"/>
    </xf>
    <xf numFmtId="0" fontId="0" fillId="5" borderId="8" xfId="0" applyFill="1" applyBorder="1" applyAlignment="1">
      <alignment horizontal="center" wrapText="1"/>
    </xf>
    <xf numFmtId="0" fontId="0" fillId="4" borderId="2" xfId="2" applyFont="1" applyAlignment="1">
      <alignment horizontal="left" wrapText="1"/>
    </xf>
    <xf numFmtId="0" fontId="11" fillId="0" borderId="0" xfId="0" applyFont="1"/>
    <xf numFmtId="2" fontId="0" fillId="0" borderId="0" xfId="0" applyNumberFormat="1" applyAlignment="1">
      <alignment horizontal="left"/>
    </xf>
    <xf numFmtId="0" fontId="10" fillId="0" borderId="12" xfId="4"/>
    <xf numFmtId="0" fontId="0" fillId="0" borderId="0" xfId="0" applyAlignment="1">
      <alignment horizontal="left"/>
    </xf>
    <xf numFmtId="0" fontId="0" fillId="9" borderId="0" xfId="0" applyFill="1" applyAlignment="1">
      <alignment horizontal="center" vertical="center" wrapText="1"/>
    </xf>
    <xf numFmtId="0" fontId="6" fillId="10" borderId="0" xfId="0" applyFont="1" applyFill="1" applyAlignment="1">
      <alignment horizontal="center" vertical="center" wrapText="1"/>
    </xf>
    <xf numFmtId="0" fontId="6" fillId="8" borderId="13" xfId="0" applyFont="1" applyFill="1" applyBorder="1"/>
    <xf numFmtId="0" fontId="6" fillId="8" borderId="14" xfId="0" applyFont="1" applyFill="1" applyBorder="1"/>
    <xf numFmtId="0" fontId="6" fillId="8" borderId="15" xfId="0" applyFont="1" applyFill="1" applyBorder="1"/>
  </cellXfs>
  <cellStyles count="5">
    <cellStyle name="Heading 1" xfId="4" builtinId="16"/>
    <cellStyle name="Input" xfId="1" builtinId="20"/>
    <cellStyle name="Normal" xfId="0" builtinId="0"/>
    <cellStyle name="Note" xfId="2" builtinId="10"/>
    <cellStyle name="Percent" xfId="3" builtinId="5"/>
  </cellStyles>
  <dxfs count="19">
    <dxf>
      <font>
        <b/>
      </font>
      <alignment horizontal="center" vertical="bottom" textRotation="0" wrapText="0" indent="0" justifyLastLine="0" shrinkToFit="0" readingOrder="0"/>
    </dxf>
    <dxf>
      <numFmt numFmtId="0" formatCode="General"/>
    </dxf>
    <dxf>
      <font>
        <b/>
        <i val="0"/>
        <strike val="0"/>
        <condense val="0"/>
        <extend val="0"/>
        <outline val="0"/>
        <shadow val="0"/>
        <u val="none"/>
        <vertAlign val="baseline"/>
        <sz val="11"/>
        <color theme="0"/>
        <name val="Calibri"/>
        <family val="2"/>
        <scheme val="minor"/>
      </font>
      <fill>
        <patternFill patternType="solid">
          <fgColor theme="5"/>
          <bgColor theme="5"/>
        </patternFill>
      </fill>
    </dxf>
    <dxf>
      <border outline="0">
        <bottom style="thin">
          <color theme="5" tint="0.39997558519241921"/>
        </bottom>
      </border>
    </dxf>
    <dxf>
      <border outline="0">
        <top style="thin">
          <color theme="5" tint="0.39997558519241921"/>
        </top>
      </border>
    </dxf>
    <dxf>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border diagonalUp="0" diagonalDown="0" outline="0">
        <left style="thin">
          <color indexed="64"/>
        </left>
        <right style="thin">
          <color indexed="64"/>
        </right>
        <top/>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font>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43F30B-316E-47BD-BE2D-E717A17B3662}" name="Table4" displayName="Table4" ref="B4:F15" totalsRowShown="0" headerRowDxfId="18">
  <autoFilter ref="B4:F15" xr:uid="{B343F30B-316E-47BD-BE2D-E717A17B3662}"/>
  <tableColumns count="5">
    <tableColumn id="1" xr3:uid="{504F9680-6DD8-411F-8F41-E70084D0EA8E}" name="Subsystem_x000a_(% of Dry mass)" dataDxfId="17"/>
    <tableColumn id="2" xr3:uid="{A696B0C9-C759-434F-AA00-0906518AFF57}" name="No prop" dataCellStyle="Percent"/>
    <tableColumn id="3" xr3:uid="{3170E514-D1B0-4393-AB68-0FDBD0AB0C42}" name="LEO with Prop" dataCellStyle="Percent"/>
    <tableColumn id="4" xr3:uid="{23867E6F-A991-48AF-BC07-3388509AAF07}" name="High Earth" dataCellStyle="Percent"/>
    <tableColumn id="5" xr3:uid="{99A42B8A-C47A-42E7-A464-23BB246993E7}" name="Planetary" dataCellStyle="Percent"/>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0B04ED3-8768-4C85-967F-C9FF1E4A71BA}" name="Table12" displayName="Table12" ref="B93:G96" totalsRowShown="0">
  <autoFilter ref="B93:G96" xr:uid="{B0B04ED3-8768-4C85-967F-C9FF1E4A71BA}"/>
  <tableColumns count="6">
    <tableColumn id="1" xr3:uid="{5EE69EE5-9A5A-489E-A243-7624D1D34B36}" name="Amount" dataDxfId="5"/>
    <tableColumn id="2" xr3:uid="{E7403D4A-4A32-4B98-865D-D56905F37F5C}" name="Unit"/>
    <tableColumn id="3" xr3:uid="{9C14C1A9-44BA-451F-AC21-819AD4534789}" name="Product"/>
    <tableColumn id="4" xr3:uid="{634764ED-5116-4A67-931D-0443FB7BCD82}" name="Activity"/>
    <tableColumn id="5" xr3:uid="{164B7D01-E7C2-4397-8D2E-33B3E0116374}" name="Location"/>
    <tableColumn id="6" xr3:uid="{4FB218F1-7140-4248-9EBF-2BCCD0AA2A70}" name="Database"/>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41CF1A8-6CC8-4BB4-9DF0-06B36675171D}" name="Clean_room_operations_dataset" displayName="Clean_room_operations_dataset" ref="B254:G264" totalsRowShown="0">
  <autoFilter ref="B254:G264" xr:uid="{B41CF1A8-6CC8-4BB4-9DF0-06B36675171D}"/>
  <tableColumns count="6">
    <tableColumn id="1" xr3:uid="{2EBA1EAC-CE96-45F9-855E-F42E1E27B706}" name="Amount"/>
    <tableColumn id="2" xr3:uid="{46F9D2CC-B187-485D-85A9-48CBE9C5FBC6}" name="Unit"/>
    <tableColumn id="3" xr3:uid="{679D360E-7F06-41BD-A041-77756BD1B655}" name="Product"/>
    <tableColumn id="4" xr3:uid="{6B466CEA-EDCD-47AE-861E-707061D2E426}" name="Activity"/>
    <tableColumn id="5" xr3:uid="{14D648B6-1529-4637-9F34-3F401885A415}" name="Location"/>
    <tableColumn id="6" xr3:uid="{255DF515-63E6-44AE-B0A6-ACDD2E6C2E4D}" name="Database"/>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983CCEA-78ED-4C1D-B956-8B4F669AD50C}" name="Solar_cell_dataset" displayName="Solar_cell_dataset" ref="B156:G157" totalsRowShown="0">
  <autoFilter ref="B156:G157" xr:uid="{6983CCEA-78ED-4C1D-B956-8B4F669AD50C}"/>
  <tableColumns count="6">
    <tableColumn id="1" xr3:uid="{3F2ACE90-C3FB-425D-AA8A-1150ADAF9704}" name="Amount"/>
    <tableColumn id="2" xr3:uid="{50D35D95-41F1-4C99-B9A8-68EE0E7F714F}" name="Unit"/>
    <tableColumn id="3" xr3:uid="{1A925CFB-DC95-4521-A8D4-02AA3B7F0F01}" name="Product"/>
    <tableColumn id="4" xr3:uid="{6E927681-3CDE-4172-919A-87EA915C1B8F}" name="Activity"/>
    <tableColumn id="5" xr3:uid="{C1BFE7AF-59ED-48E2-97C3-E7844206C1B2}" name="Location"/>
    <tableColumn id="6" xr3:uid="{9AE22F24-AE62-4749-9F29-9F423CCF78E3}" name="Database"/>
  </tableColumns>
  <tableStyleInfo name="TableStyleLight10"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51E34F8-3E00-45DF-AD13-367D6C31BDD5}" name="ADCS_PCB_dataset" displayName="ADCS_PCB_dataset" ref="B57:G58" totalsRowShown="0">
  <autoFilter ref="B57:G58" xr:uid="{651E34F8-3E00-45DF-AD13-367D6C31BDD5}"/>
  <tableColumns count="6">
    <tableColumn id="1" xr3:uid="{9694E391-6F78-4691-AAF6-2D816041BA31}" name="Amount"/>
    <tableColumn id="2" xr3:uid="{EA4E2167-D253-4EDD-B170-2411A9F175CD}" name="Unit"/>
    <tableColumn id="3" xr3:uid="{2F317A64-A4EC-4EA8-A0D5-1FB7DA97C746}" name="Product"/>
    <tableColumn id="4" xr3:uid="{CA7F12B4-7805-4C01-A127-C83C7F45DC4C}" name="Activity"/>
    <tableColumn id="5" xr3:uid="{315FA490-06EC-4541-A04F-E368C0363B5A}" name="Location"/>
    <tableColumn id="6" xr3:uid="{F3BD19CA-781B-47B8-B32B-D2D7813E0FF8}" name="Database"/>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14ABFCD-7053-4ED0-9336-E4B8EF905918}" name="ADCS_dataset" displayName="ADCS_dataset" ref="B62:G66" totalsRowShown="0">
  <autoFilter ref="B62:G66" xr:uid="{F14ABFCD-7053-4ED0-9336-E4B8EF905918}"/>
  <tableColumns count="6">
    <tableColumn id="1" xr3:uid="{7F96454C-6DBC-4776-B6BD-FB0DD32EE2E5}" name="Amount"/>
    <tableColumn id="2" xr3:uid="{AA71E614-C07A-49EF-AA08-E47640372E8D}" name="Unit"/>
    <tableColumn id="3" xr3:uid="{A6402522-1AF1-442D-8C7C-EFC27F86B887}" name="Product"/>
    <tableColumn id="4" xr3:uid="{E811806C-8FEF-4657-B665-8B5FEF9BE20E}" name="Activity"/>
    <tableColumn id="5" xr3:uid="{EF296E5E-ED30-40ED-835A-BC9053CB25B6}" name="Location"/>
    <tableColumn id="6" xr3:uid="{F4221B05-9E90-4C3C-9DC9-4215E7740B78}" name="Database"/>
  </tableColumns>
  <tableStyleInfo name="TableStyleMedium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BA6BBB4-0494-4ED7-8DA8-34BD53E2FA8D}" name="Bttery_LiIon_Dataset" displayName="Bttery_LiIon_Dataset" ref="B70:G72" totalsRowShown="0">
  <autoFilter ref="B70:G72" xr:uid="{0BA6BBB4-0494-4ED7-8DA8-34BD53E2FA8D}"/>
  <tableColumns count="6">
    <tableColumn id="1" xr3:uid="{F36FAB03-BE4D-4E0E-B68C-F6CAA8862AA8}" name="Amount"/>
    <tableColumn id="2" xr3:uid="{1F0BE67F-11C4-4753-8ECF-2D8A56AA5BDB}" name="Unit"/>
    <tableColumn id="3" xr3:uid="{C8BF7648-1C31-428D-A294-FB1417D66CBC}" name="Product"/>
    <tableColumn id="4" xr3:uid="{BC4C17BE-41AA-48F2-829C-7B095448263D}" name="Activity"/>
    <tableColumn id="5" xr3:uid="{4E19C7D2-54CC-4821-91FA-7492ED313A0F}" name="Location"/>
    <tableColumn id="6" xr3:uid="{3C7FBE36-0281-4078-A182-C6E065076F22}" name="Database"/>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8F69297-1E99-4FFC-A8D1-5A926DFEA687}" name="Bttery_NiMh_Dataset19" displayName="Bttery_NiMh_Dataset19" ref="B76:G78" totalsRowShown="0">
  <autoFilter ref="B76:G78" xr:uid="{18F69297-1E99-4FFC-A8D1-5A926DFEA687}"/>
  <tableColumns count="6">
    <tableColumn id="1" xr3:uid="{EAE1C296-AD59-4371-9BD8-28AD863BB8AC}" name="Amount"/>
    <tableColumn id="2" xr3:uid="{84488567-99F6-4A24-BF8E-C3921E3EC8D7}" name="Unit"/>
    <tableColumn id="3" xr3:uid="{CB576745-9ED8-409B-9A30-DA60C4E928BA}" name="Product"/>
    <tableColumn id="4" xr3:uid="{E716ECB0-95E5-411B-83B0-83998F58461D}" name="Activity"/>
    <tableColumn id="5" xr3:uid="{08070292-9460-4768-9E88-7BB0FF10C87B}" name="Location"/>
    <tableColumn id="6" xr3:uid="{9586F2A4-67A9-45DF-90B6-AA3C9A384E2D}" name="Database"/>
  </tableColumns>
  <tableStyleInfo name="TableStyleMedium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71423EE-44E0-41BA-9E66-894F8C9D2ADF}" name="Comms_dataset" displayName="Comms_dataset" ref="B82:G83" totalsRowShown="0">
  <autoFilter ref="B82:G83" xr:uid="{A71423EE-44E0-41BA-9E66-894F8C9D2ADF}"/>
  <tableColumns count="6">
    <tableColumn id="1" xr3:uid="{81962218-1CE1-4760-878F-4C57045771C8}" name="Amount"/>
    <tableColumn id="2" xr3:uid="{BC71F3DC-7579-49A2-8E30-F64B96EE2A64}" name="Unit"/>
    <tableColumn id="3" xr3:uid="{E1275968-FF89-48C8-8BE5-EF5F404A3987}" name="Product"/>
    <tableColumn id="4" xr3:uid="{C21D17C6-9135-4866-9A12-0DC4B5B3DC8E}" name="Activity"/>
    <tableColumn id="5" xr3:uid="{9EBCA3A3-454B-477D-AF65-BAEDA6B87C76}" name="Location"/>
    <tableColumn id="6" xr3:uid="{9EC1493B-56E3-4B1C-95EA-9DCE2C6BF456}" name="Database"/>
  </tableColumns>
  <tableStyleInfo name="TableStyleMedium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C37BCCD-55C7-48A3-B3E0-1C6224D2522A}" name="Alum2090_Techno_dataset" displayName="Alum2090_Techno_dataset" ref="B164:G182" totalsRowShown="0">
  <autoFilter ref="B164:G182" xr:uid="{8C37BCCD-55C7-48A3-B3E0-1C6224D2522A}"/>
  <tableColumns count="6">
    <tableColumn id="1" xr3:uid="{DA62B9E1-4F09-419E-A657-33460ECEB6D5}" name="Amount"/>
    <tableColumn id="2" xr3:uid="{107193C4-BEB9-4324-AB6B-1D8EFD0C709C}" name="Unit"/>
    <tableColumn id="3" xr3:uid="{E30D0437-727A-4896-AB9C-2FEE27C8E709}" name="Product"/>
    <tableColumn id="4" xr3:uid="{D7EBC7B0-6B36-4AC5-877B-4DF72A3A89B4}" name="Activity"/>
    <tableColumn id="5" xr3:uid="{AD38D24C-8EB4-41E9-B18F-F7B4CFB6BA18}" name="Location"/>
    <tableColumn id="6" xr3:uid="{F89CD8CD-8D6B-4F64-813B-7C946A86071D}" name="Database"/>
  </tableColumns>
  <tableStyleInfo name="TableStyleMedium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5662957-0340-4535-9056-618D86EB8C78}" name="Alum2090_Bio_dataset" displayName="Alum2090_Bio_dataset" ref="B185:F189" totalsRowShown="0">
  <autoFilter ref="B185:F189" xr:uid="{15662957-0340-4535-9056-618D86EB8C78}"/>
  <tableColumns count="5">
    <tableColumn id="1" xr3:uid="{BE8D25DC-CD9F-4480-93E1-633FA3507CD9}" name="Amount"/>
    <tableColumn id="2" xr3:uid="{0F2D85DA-D499-4408-826A-B0223191A98C}" name="Unit"/>
    <tableColumn id="3" xr3:uid="{7B98BBB4-5966-4858-B3B6-6B2FA9503EB8}" name="Flow Name"/>
    <tableColumn id="4" xr3:uid="{21D581F2-2C86-4987-8CCF-772B4FC948F5}" name="Compartments"/>
    <tableColumn id="5" xr3:uid="{DCAC1472-2A4F-400D-B0DC-FBD200A81972}" name="Database"/>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DCF1E7F-595A-4CEB-BB9B-3AAAFDDA6598}" name="life_cycle_stages" displayName="life_cycle_stages" ref="B18:B22" totalsRowShown="0" headerRowDxfId="16" tableBorderDxfId="15">
  <autoFilter ref="B18:B22" xr:uid="{BDCF1E7F-595A-4CEB-BB9B-3AAAFDDA6598}"/>
  <tableColumns count="1">
    <tableColumn id="1" xr3:uid="{CD75D384-3EC3-45A5-92DE-A82BE61ACE85}" name="Life Cycle Stage"/>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94A0967-5319-4049-8826-58C65AA6AD2A}" name="Alum7050_Techno_dataset23" displayName="Alum7050_Techno_dataset23" ref="B223:G244" totalsRowShown="0">
  <autoFilter ref="B223:G244" xr:uid="{294A0967-5319-4049-8826-58C65AA6AD2A}"/>
  <tableColumns count="6">
    <tableColumn id="1" xr3:uid="{6ECBFE3E-7DE0-484E-97B1-4703D0FDF957}" name="Amount"/>
    <tableColumn id="2" xr3:uid="{C42F4FF4-DAE9-45D0-A72C-E4BD4096DE1D}" name="Unit"/>
    <tableColumn id="3" xr3:uid="{A9BF94DB-8B6C-4EEB-9C2A-9D32D475B48D}" name="Product"/>
    <tableColumn id="4" xr3:uid="{3DE58ACD-F7EA-47C9-8345-0E1F8997C83B}" name="Activity"/>
    <tableColumn id="5" xr3:uid="{B01E8E9E-9E1E-4853-87D5-F0F7110BF46A}" name="Location"/>
    <tableColumn id="6" xr3:uid="{1B7A3433-9BA0-441F-A9EC-6966CE79035A}" name="Database"/>
  </tableColumns>
  <tableStyleInfo name="TableStyleMedium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8D0BD54-7B4D-44EF-A716-85E4B2E86496}" name="Alum2090_Bio_dataset24" displayName="Alum2090_Bio_dataset24" ref="B247:F250" totalsRowShown="0">
  <autoFilter ref="B247:F250" xr:uid="{58D0BD54-7B4D-44EF-A716-85E4B2E86496}"/>
  <tableColumns count="5">
    <tableColumn id="1" xr3:uid="{59AAB530-FC9C-4D3E-AE15-AC606EC3DCE5}" name="Amount"/>
    <tableColumn id="2" xr3:uid="{7657E725-A600-4E8B-8FBF-46C9C292CEFE}" name="Unit"/>
    <tableColumn id="3" xr3:uid="{4888AB1E-2942-4FE1-927A-32071F347EE9}" name="Flow Name"/>
    <tableColumn id="4" xr3:uid="{38ED622E-AAC1-496D-8034-6008F3F52F49}" name="Compartments"/>
    <tableColumn id="5" xr3:uid="{8302B646-C5F0-42BB-8B12-BE3248BFB72E}" name="Database"/>
  </tableColumns>
  <tableStyleInfo name="TableStyleMedium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71B458E-6BB7-4379-9C10-E91E53BDFCA9}" name="Methanol_dataset" displayName="Methanol_dataset" ref="B193:G195" totalsRowShown="0" headerRowDxfId="2" headerRowBorderDxfId="3" tableBorderDxfId="4">
  <autoFilter ref="B193:G195" xr:uid="{271B458E-6BB7-4379-9C10-E91E53BDFCA9}"/>
  <tableColumns count="6">
    <tableColumn id="1" xr3:uid="{DD2BDA78-9D8C-423A-BB0A-0C4EF4F57F23}" name="Amount"/>
    <tableColumn id="2" xr3:uid="{730C7954-0359-46DF-BD8C-CDCC2A0F97A0}" name="Unit"/>
    <tableColumn id="3" xr3:uid="{8CB40F94-07F2-46B4-868F-2D8EA2B9CB09}" name="Product"/>
    <tableColumn id="4" xr3:uid="{193FB571-4557-4624-B592-B4C753FE3E9F}" name="Activity"/>
    <tableColumn id="5" xr3:uid="{91D7CA1F-B5A9-4B08-86DC-6FD50429594F}" name="Location"/>
    <tableColumn id="6" xr3:uid="{255E125C-E7D6-4087-B09F-E19123A44DBB}" name="Database"/>
  </tableColumns>
  <tableStyleInfo name="TableStyleMedium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1863352-EAD8-4119-AFCF-DD05328CDF97}" name="Xenon_dataset" displayName="Xenon_dataset" ref="B199:G207" totalsRowShown="0">
  <autoFilter ref="B199:G207" xr:uid="{41863352-EAD8-4119-AFCF-DD05328CDF97}"/>
  <tableColumns count="6">
    <tableColumn id="1" xr3:uid="{3723F0EC-9FD3-4189-A0A0-AC1B51D95766}" name="Amount"/>
    <tableColumn id="2" xr3:uid="{BC7644F6-AEA3-4EF7-8C7F-37E32B83EF25}" name="Unit"/>
    <tableColumn id="3" xr3:uid="{091D6D98-6EFA-4631-8E4A-27B427271DFD}" name="Product"/>
    <tableColumn id="4" xr3:uid="{C2230509-5034-48E8-9792-1646EB4775DA}" name="Activity"/>
    <tableColumn id="5" xr3:uid="{6390A41A-B812-4763-A5E9-5BF750299A4E}" name="Location"/>
    <tableColumn id="6" xr3:uid="{754E1A65-4597-4E21-9F93-0DF07536213E}" name="Database"/>
  </tableColumns>
  <tableStyleInfo name="TableStyleMedium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7AE068E-97BB-41D2-A540-1172BD88590E}" name="solar_cell_without_afer" displayName="solar_cell_without_afer" ref="B215:G216" totalsRowShown="0">
  <autoFilter ref="B215:G216" xr:uid="{67AE068E-97BB-41D2-A540-1172BD88590E}"/>
  <tableColumns count="6">
    <tableColumn id="1" xr3:uid="{1B2F33A4-210D-4D23-A047-4FE17FA420D3}" name="Amount"/>
    <tableColumn id="2" xr3:uid="{C6ED155F-16BA-4EBF-85A5-7CC4079BF5D0}" name="Unit"/>
    <tableColumn id="3" xr3:uid="{78A4A815-8E95-4889-A320-EAC062A2F0F3}" name="Product"/>
    <tableColumn id="4" xr3:uid="{4BBBC0B0-A8DA-4FD2-96F2-0F03405C08B3}" name="Activity"/>
    <tableColumn id="5" xr3:uid="{3C4F9BA7-305C-45D4-BE98-31927105E247}" name="Location"/>
    <tableColumn id="6" xr3:uid="{BA0288A7-63EE-43A3-B84A-60D72AA2BFB1}" name="Database"/>
  </tableColumns>
  <tableStyleInfo name="TableStyleMedium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0F34324-8AAB-4406-ACF7-F223D054073C}" name="Table27" displayName="Table27" ref="B269:F278" totalsRowShown="0">
  <autoFilter ref="B269:F278" xr:uid="{40F34324-8AAB-4406-ACF7-F223D054073C}"/>
  <tableColumns count="5">
    <tableColumn id="1" xr3:uid="{95F183E3-3B9C-4DA5-A5AB-92DBD45CA411}" name="Amount"/>
    <tableColumn id="2" xr3:uid="{6D09F313-B26A-4669-8D7F-FB13E78FF418}" name="Unit"/>
    <tableColumn id="3" xr3:uid="{A5951DDB-6D0E-4112-B489-3CE0C44719B2}" name="Flow Name"/>
    <tableColumn id="4" xr3:uid="{B185D5C8-7D96-4107-9D7B-3C592E3D0A0C}" name="Compartment"/>
    <tableColumn id="5" xr3:uid="{7E905285-F63B-4735-A1BF-6388FEEBBCED}" name="Database"/>
  </tableColumns>
  <tableStyleInfo name="TableStyleMedium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F9E3CBA-AFBE-4641-B50E-40BD7DD8755C}" name="transport_freight_train_dataset" displayName="transport_freight_train_dataset" ref="B287:G289" totalsRowShown="0">
  <autoFilter ref="B287:G289" xr:uid="{3F9E3CBA-AFBE-4641-B50E-40BD7DD8755C}"/>
  <tableColumns count="6">
    <tableColumn id="1" xr3:uid="{D001120F-70B9-4DD3-8613-C203E6025A6C}" name="Amount"/>
    <tableColumn id="2" xr3:uid="{24D1B98B-12D7-4108-9BF3-6D9617E7F697}" name="Unit"/>
    <tableColumn id="3" xr3:uid="{B35AEDE5-F160-451C-90D7-8A3BCC5C19DC}" name="Product"/>
    <tableColumn id="4" xr3:uid="{9019417E-7F2E-4010-B25D-4F27830979DA}" name="Activity"/>
    <tableColumn id="5" xr3:uid="{221305F5-011D-425F-A8E5-9007E35A1B1A}" name="Location"/>
    <tableColumn id="6" xr3:uid="{529D16A6-3281-4832-9243-602262DEE50A}" name="Database"/>
  </tableColumns>
  <tableStyleInfo name="TableStyleMedium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378DF79-E41E-4BDF-80E9-ECD4C5A477B3}" name="transport_pax_car_dataset" displayName="transport_pax_car_dataset" ref="B293:G294" totalsRowShown="0">
  <autoFilter ref="B293:G294" xr:uid="{1378DF79-E41E-4BDF-80E9-ECD4C5A477B3}"/>
  <tableColumns count="6">
    <tableColumn id="1" xr3:uid="{CCE0F22C-8BDB-427E-AB0C-4C9347D4F900}" name="Amount"/>
    <tableColumn id="2" xr3:uid="{9F57EF03-1413-476C-BACC-7458F812055A}" name="Unit"/>
    <tableColumn id="3" xr3:uid="{4CBB54C6-8CB0-48EE-9476-9F9E1EE41665}" name="Product"/>
    <tableColumn id="4" xr3:uid="{9BBF2445-3318-4F1B-90A5-98D3A60682A6}" name="Activity"/>
    <tableColumn id="5" xr3:uid="{3AD55357-A9C3-4589-B784-618E21DE2983}" name="Location"/>
    <tableColumn id="6" xr3:uid="{FFA62F6B-B2EA-4342-94B2-00C68CA6B4A5}" name="Database"/>
  </tableColumns>
  <tableStyleInfo name="TableStyleMedium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C9CFD61-BF92-425A-B9B0-4CFFB895AEFD}" name="transport_freight_sea_dataset" displayName="transport_freight_sea_dataset" ref="B298:G299" totalsRowShown="0">
  <autoFilter ref="B298:G299" xr:uid="{5C9CFD61-BF92-425A-B9B0-4CFFB895AEFD}"/>
  <tableColumns count="6">
    <tableColumn id="1" xr3:uid="{4B77F256-EFD3-42EC-9058-5C5B42EE53AC}" name="Amount"/>
    <tableColumn id="2" xr3:uid="{B2F78091-510B-4AC5-9A11-F5570F19594C}" name="Unit"/>
    <tableColumn id="3" xr3:uid="{AD922179-1337-4971-9AE4-EC3B3FCB542C}" name="Product"/>
    <tableColumn id="4" xr3:uid="{7C773844-2A68-43DD-A788-799BD71013F5}" name="Activity"/>
    <tableColumn id="5" xr3:uid="{A402706F-3EAE-4C82-94AE-E339943E1659}" name="Location"/>
    <tableColumn id="6" xr3:uid="{7DB4F024-B523-4656-84A7-2B6BFE96975B}" name="Database"/>
  </tableColumns>
  <tableStyleInfo name="TableStyleMedium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6A2F04C-857C-4FE8-8BBA-586E8B491D25}" name="transport_freight_lorry_dataset" displayName="transport_freight_lorry_dataset" ref="B282:G283" totalsRowShown="0">
  <autoFilter ref="B282:G283" xr:uid="{16A2F04C-857C-4FE8-8BBA-586E8B491D25}"/>
  <tableColumns count="6">
    <tableColumn id="1" xr3:uid="{2588842D-612E-43C4-8C2E-DDEA8F639604}" name="Amount"/>
    <tableColumn id="2" xr3:uid="{2D0E6FC0-1309-4183-9D93-A3BC780760F8}" name="Unit"/>
    <tableColumn id="3" xr3:uid="{F9336FFF-13B7-4916-9DB4-881E75BAB922}" name="Product"/>
    <tableColumn id="4" xr3:uid="{450E0C4A-3767-47D6-814F-D223529EE50C}" name="Activity"/>
    <tableColumn id="5" xr3:uid="{DC4BCD76-C607-46C9-8B50-EFDF3E12D4C0}" name="Location"/>
    <tableColumn id="6" xr3:uid="{88083009-525A-48FD-8EEF-6C82E300E147}" name="Database"/>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77364F-D45E-4B32-B323-E0A83B34876F}" name="datasets" displayName="datasets" ref="B4:W30" totalsRowShown="0" headerRowDxfId="14" headerRowBorderDxfId="13" tableBorderDxfId="12">
  <autoFilter ref="B4:W30" xr:uid="{6F77364F-D45E-4B32-B323-E0A83B34876F}"/>
  <tableColumns count="22">
    <tableColumn id="1" xr3:uid="{9E2EA637-1B3F-488E-8855-632824561646}" name="Reference Product"/>
    <tableColumn id="2" xr3:uid="{DB8A409E-1C2F-443C-8EF4-4618176CC081}" name="Activity Name"/>
    <tableColumn id="3" xr3:uid="{7C66EF26-1C77-497B-BACD-C9CE265B5FE1}" name="amount"/>
    <tableColumn id="4" xr3:uid="{035D47B8-BCDF-4E9A-9688-C8ED8D4E048C}" name="unit"/>
    <tableColumn id="5" xr3:uid="{5C1DD75D-8F78-4D87-9815-6603294ED576}" name="location"/>
    <tableColumn id="6" xr3:uid="{E0978CC1-F5D7-4A83-A938-D610BFE54431}" name="database"/>
    <tableColumn id="7" xr3:uid="{8084A61C-8328-4B68-953C-572223192F1C}" name="Climate Change"/>
    <tableColumn id="8" xr3:uid="{8A2E583E-B7C9-4745-90D0-F8D1A77DB274}" name="Ozone depletion"/>
    <tableColumn id="9" xr3:uid="{7EAA659B-B727-445B-9F7B-AF0D673C0469}" name="Human Toxicity - cancer effects"/>
    <tableColumn id="10" xr3:uid="{8FFC18BE-1AFC-42FB-9045-B3C3E2187EEB}" name="Human Toxicity - non-cancer effects"/>
    <tableColumn id="11" xr3:uid="{A8DA1BDD-0EB4-42FE-BF06-F78D3C90A5F8}" name="Particulate matter"/>
    <tableColumn id="12" xr3:uid="{2B4E7FA5-1E0C-4B1E-9CEA-F7C57C668A4A}" name="Ionizing radiation - human health"/>
    <tableColumn id="13" xr3:uid="{761B05D7-25C6-46E2-AE3A-7CA5F719065D}" name="Photochemical ozone formation - human health"/>
    <tableColumn id="14" xr3:uid="{0A775E0B-0F18-451B-9BBA-15A90EC05F24}" name="Acidification"/>
    <tableColumn id="15" xr3:uid="{A93B506C-96F4-4777-A233-94FE7644539E}" name="Eutrophication - terrestrial"/>
    <tableColumn id="16" xr3:uid="{12C6054F-24C1-4150-932B-391CE3D08F67}" name="Eutrophication - marine"/>
    <tableColumn id="17" xr3:uid="{B6506C0B-0D93-4429-9018-205404E9877B}" name="Eutrophication - freshwater"/>
    <tableColumn id="18" xr3:uid="{83EA878A-E4B7-4E3F-9EE1-95DE1DCEBBBB}" name="Ecotoxicity - freshwater"/>
    <tableColumn id="19" xr3:uid="{91EBF467-4C5B-4E4C-8CBD-A528AF8E31C6}" name="Land use"/>
    <tableColumn id="20" xr3:uid="{608EA7BD-E991-44D1-B7AA-E6B809EEB51C}" name="Water Use"/>
    <tableColumn id="21" xr3:uid="{7E43C2BE-0267-4476-AE8D-08242C3C62B7}" name="Resource use: fossil fuels"/>
    <tableColumn id="22" xr3:uid="{ABD11E31-1D66-4E37-AC90-2D418076D784}" name="Resource use: metals and minerals"/>
  </tableColumns>
  <tableStyleInfo name="TableStyleMedium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12FE374-D9C4-4DCA-BBB1-665074BEBA9B}" name="LCI" displayName="LCI" ref="B2:P20" totalsRowShown="0">
  <autoFilter ref="B2:P20" xr:uid="{E12FE374-D9C4-4DCA-BBB1-665074BEBA9B}"/>
  <tableColumns count="15">
    <tableColumn id="1" xr3:uid="{200C81AA-3930-4807-8796-0E9C5A896E04}" name="Life Cycle Stage" dataCellStyle="Input"/>
    <tableColumn id="2" xr3:uid="{9F656A4C-0CF0-4C6F-8CAC-DD390E1453DC}" name="Product/Process" dataCellStyle="Input"/>
    <tableColumn id="5" xr3:uid="{51AA8EF3-8584-4EFB-8F39-5A352B3C00E4}" name="Activity Name" dataDxfId="1">
      <calculatedColumnFormula>_xlfn.XLOOKUP(LCI[[#This Row],[Product/Process]], datasets[Reference Product], datasets[Activity Name], "Error: Dataset does not match")</calculatedColumnFormula>
    </tableColumn>
    <tableColumn id="3" xr3:uid="{6C3A5D37-0EA9-44F0-88A2-DFE516BCA97C}" name="Quantity" dataCellStyle="Input"/>
    <tableColumn id="4" xr3:uid="{805B06BF-69E2-461D-B8DB-DCDDEF6496EA}" name="Unit" dataCellStyle="Normal">
      <calculatedColumnFormula>_xlfn.XLOOKUP(LCI[[#This Row],[Product/Process]], datasets[Reference Product], datasets[unit], "Error: unit not found")</calculatedColumnFormula>
    </tableColumn>
    <tableColumn id="6" xr3:uid="{12844A41-2E30-4858-8667-7FCB909E9DF3}" name="Location" dataCellStyle="Normal">
      <calculatedColumnFormula>_xlfn.XLOOKUP(LCI[[#This Row],[Product/Process]], datasets[Reference Product], datasets[location], "Error: loc not found")</calculatedColumnFormula>
    </tableColumn>
    <tableColumn id="15" xr3:uid="{02FEF5F4-60DA-43ED-8470-C939F5B8A299}" name="Assumptions" dataCellStyle="Input"/>
    <tableColumn id="7" xr3:uid="{A5EAD33E-B28D-40E1-875D-E149F7771D7E}" name="--&gt;" dataDxfId="0" dataCellStyle="Normal">
      <calculatedColumnFormula>"--&gt;"</calculatedColumnFormula>
    </tableColumn>
    <tableColumn id="8" xr3:uid="{1F63B5D6-A4C5-425F-99A8-7D1E5C0AF81E}" name="Climate Change" dataCellStyle="Normal">
      <calculatedColumnFormula array="1">LCI[[#This Row],[Quantity]]  *  INDEX(datasets[],_xlfn.XMATCH(LCI[[#This Row],[Product/Process]], datasets[Reference Product]), _xlfn.XMATCH(LCI[[#Headers],[Climate Change]],datasets[#Headers]))</calculatedColumnFormula>
    </tableColumn>
    <tableColumn id="9" xr3:uid="{828F8340-7B81-4C6F-92FD-A8D87308BAE7}" name="Ozone depletion" dataCellStyle="Normal">
      <calculatedColumnFormula array="1">LCI[[#This Row],[Quantity]]  *  INDEX(datasets[],_xlfn.XMATCH(LCI[[#This Row],[Product/Process]], datasets[Reference Product]), _xlfn.XMATCH(LCI[[#Headers],[Ozone depletion]],datasets[#Headers]))</calculatedColumnFormula>
    </tableColumn>
    <tableColumn id="10" xr3:uid="{B8199227-68F6-4F38-8EFC-6B22BF14F82D}" name="Acidification" dataCellStyle="Normal">
      <calculatedColumnFormula array="1">LCI[[#This Row],[Quantity]]  *  INDEX(datasets[],_xlfn.XMATCH(LCI[[#This Row],[Product/Process]], datasets[Reference Product]), _xlfn.XMATCH(LCI[[#Headers],[Acidification]],datasets[#Headers]))</calculatedColumnFormula>
    </tableColumn>
    <tableColumn id="11" xr3:uid="{7D862A4A-B651-459C-944E-49D12EA0BAB9}" name="Eutrophication - freshwater" dataCellStyle="Normal">
      <calculatedColumnFormula array="1">LCI[[#This Row],[Quantity]]  *  INDEX(datasets[],_xlfn.XMATCH(LCI[[#This Row],[Product/Process]], datasets[Reference Product]), _xlfn.XMATCH(LCI[[#Headers],[Eutrophication - freshwater]],datasets[#Headers]))</calculatedColumnFormula>
    </tableColumn>
    <tableColumn id="12" xr3:uid="{C53E60BE-2AC4-462B-B880-BEA89EA095FE}" name="Resource use: metals and minerals" dataCellStyle="Normal">
      <calculatedColumnFormula array="1">LCI[[#This Row],[Quantity]]  *  INDEX(datasets[],_xlfn.XMATCH(LCI[[#This Row],[Product/Process]], datasets[Reference Product]), _xlfn.XMATCH(LCI[[#Headers],[Resource use: metals and minerals]],datasets[#Headers]))</calculatedColumnFormula>
    </tableColumn>
    <tableColumn id="13" xr3:uid="{82E01148-0F86-4024-8FB6-894B42118E28}" name="Resource use: fossil fuels" dataCellStyle="Normal">
      <calculatedColumnFormula array="1">LCI[[#This Row],[Quantity]]  *  INDEX(datasets[],_xlfn.XMATCH(LCI[[#This Row],[Product/Process]], datasets[Reference Product]), _xlfn.XMATCH(LCI[[#Headers],[Resource use: fossil fuels]],datasets[#Headers]))</calculatedColumnFormula>
    </tableColumn>
    <tableColumn id="14" xr3:uid="{DCFC2891-4D2F-40CF-BA4A-4D5A18C7E4AC}" name="Human Toxicity - cancer effects" dataCellStyle="Normal">
      <calculatedColumnFormula array="1">LCI[[#This Row],[Quantity]]  *  INDEX(datasets[],_xlfn.XMATCH(LCI[[#This Row],[Product/Process]], datasets[Reference Product]), _xlfn.XMATCH(LCI[[#Headers],[Human Toxicity - cancer effects]],datasets[#Headers]))</calculatedColumnFormula>
    </tableColumn>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8A0FFD2-6D2E-4D2F-AEE8-D43009566B92}" name="impact_indicators" displayName="impact_indicators" ref="B36:D52" totalsRowShown="0" headerRowDxfId="11" dataDxfId="10">
  <autoFilter ref="B36:D52" xr:uid="{B8A0FFD2-6D2E-4D2F-AEE8-D43009566B92}"/>
  <tableColumns count="3">
    <tableColumn id="1" xr3:uid="{CBD2B477-1A39-4AF1-AD65-CFCFFEB89429}" name="Full name" dataDxfId="9"/>
    <tableColumn id="2" xr3:uid="{1169AAB2-5E98-44C9-BE13-0647939B301B}" name="Simplified Name" dataDxfId="8"/>
    <tableColumn id="4" xr3:uid="{25FD179D-0F51-4683-AA4D-66A5F75364C5}" name="Unit" dataDxfId="7"/>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A2D45E4-599A-4559-AC67-889B8FD440C4}" name="office_work_ch" displayName="office_work_ch" ref="B116:G128" totalsRowShown="0">
  <autoFilter ref="B116:G128" xr:uid="{FA2D45E4-599A-4559-AC67-889B8FD440C4}"/>
  <tableColumns count="6">
    <tableColumn id="1" xr3:uid="{60F5DE40-0645-4C1D-A40F-1B3FAECADDAB}" name="Amount" dataDxfId="6"/>
    <tableColumn id="2" xr3:uid="{E9C2D473-ACC9-421F-9EE8-18126998F7DA}" name="Unit"/>
    <tableColumn id="3" xr3:uid="{7F06C3B3-3682-4F3D-98D3-36948881A266}" name="Product"/>
    <tableColumn id="4" xr3:uid="{52F0582B-CDF3-4DE9-A228-6D9F610FDA3E}" name="Activity"/>
    <tableColumn id="5" xr3:uid="{822A1B72-E049-48F0-B294-5FD3C8FF56CB}" name="Location"/>
    <tableColumn id="6" xr3:uid="{2C76F57E-82D2-4FA5-A8A3-3D3C91E03517}" name="Database"/>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20AA499-2B00-4A74-B6B2-70E4405A7992}" name="office_work_RER" displayName="office_work_RER" ref="B132:G144" totalsRowShown="0">
  <autoFilter ref="B132:G144" xr:uid="{F20AA499-2B00-4A74-B6B2-70E4405A7992}"/>
  <tableColumns count="6">
    <tableColumn id="1" xr3:uid="{4E16EE1B-DA62-4A16-AE1E-A3D702889D3E}" name="Amount"/>
    <tableColumn id="2" xr3:uid="{FF749DD6-B859-48A0-A22E-F2A59A9C180D}" name="Unit"/>
    <tableColumn id="3" xr3:uid="{8EE8AD54-3B78-491B-B3FD-F9F104C0FCB1}" name="Product"/>
    <tableColumn id="4" xr3:uid="{058B38DA-CB88-4137-B5FF-F06601F6B63B}" name="Activity"/>
    <tableColumn id="5" xr3:uid="{43397F4A-08A1-42F4-8C39-C89D168BE474}" name="Location"/>
    <tableColumn id="6" xr3:uid="{766D15DB-1735-45B7-A28B-89D38AE588AD}" name="Database"/>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20ECD15-75CB-40A0-95E5-BD0941CFFA56}" name="CDHS_dataset" displayName="CDHS_dataset" ref="B100:G107" totalsRowShown="0">
  <autoFilter ref="B100:G107" xr:uid="{F20ECD15-75CB-40A0-95E5-BD0941CFFA56}"/>
  <tableColumns count="6">
    <tableColumn id="1" xr3:uid="{BB429E76-5FF3-424E-88A6-71875DB187E6}" name="Amount"/>
    <tableColumn id="2" xr3:uid="{ED0018B0-B9A0-457B-8568-A5CB081E4B6C}" name="Unit"/>
    <tableColumn id="3" xr3:uid="{BD4471F9-8EB0-4CF0-8967-81FE260111B8}" name="Product"/>
    <tableColumn id="4" xr3:uid="{79011C96-9E2A-4E73-8338-FDBECEBF283C}" name="Activity"/>
    <tableColumn id="5" xr3:uid="{103A6BE4-0090-456F-BA73-63687EE76C4C}" name="Location"/>
    <tableColumn id="6" xr3:uid="{E84B6033-6386-4035-8E58-3627838AC594}" name="Database"/>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9E6F02-919F-44B1-97B4-164119344C5A}" name="EPS_Dataset" displayName="EPS_Dataset" ref="B111:G112" totalsRowShown="0">
  <autoFilter ref="B111:G112" xr:uid="{189E6F02-919F-44B1-97B4-164119344C5A}"/>
  <tableColumns count="6">
    <tableColumn id="1" xr3:uid="{14723BB2-CD59-46E1-9ECA-995DAD73F9F5}" name="Amount"/>
    <tableColumn id="2" xr3:uid="{7CC88838-CD0B-42CA-90FB-C049DA65D247}" name="Unit"/>
    <tableColumn id="3" xr3:uid="{0A8CE838-1FE9-4EEB-A922-C18ED2AD52CB}" name="Product"/>
    <tableColumn id="4" xr3:uid="{8A6ED768-F06E-4F79-B539-29D3EE125688}" name="Activity"/>
    <tableColumn id="5" xr3:uid="{6B0F5A32-FCF1-4EF4-B9DF-82822D11324A}" name="Location"/>
    <tableColumn id="6" xr3:uid="{2D41D9FA-E029-45DF-82C5-1A51DD1A6B45}" name="Database"/>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1563834-D3B5-4A29-8D9F-82B76E4AB4D7}" name="sun_sensor_dataset" displayName="sun_sensor_dataset" ref="B87:G89" totalsRowShown="0">
  <autoFilter ref="B87:G89" xr:uid="{61563834-D3B5-4A29-8D9F-82B76E4AB4D7}"/>
  <tableColumns count="6">
    <tableColumn id="1" xr3:uid="{89C85DBC-7DEA-42A1-B399-2591B2803835}" name="Amount"/>
    <tableColumn id="2" xr3:uid="{DD677D97-7C6B-4493-A35E-466312FE7268}" name="Unit"/>
    <tableColumn id="3" xr3:uid="{DC8EAA6F-76B7-4A29-958C-8E5EF0FD9C31}" name="Product"/>
    <tableColumn id="4" xr3:uid="{755C9E4D-269B-4775-8DC0-A886C548DA77}" name="Activity"/>
    <tableColumn id="5" xr3:uid="{211ABD66-803E-454D-A29B-E4D8AF6EC1A0}" name="Location"/>
    <tableColumn id="6" xr3:uid="{F010E58C-D8DF-4131-9655-3565628DC24E}" name="Database"/>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26" Type="http://schemas.openxmlformats.org/officeDocument/2006/relationships/table" Target="../tables/table28.xml"/><Relationship Id="rId3" Type="http://schemas.openxmlformats.org/officeDocument/2006/relationships/table" Target="../tables/table5.xml"/><Relationship Id="rId21" Type="http://schemas.openxmlformats.org/officeDocument/2006/relationships/table" Target="../tables/table23.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5" Type="http://schemas.openxmlformats.org/officeDocument/2006/relationships/table" Target="../tables/table27.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1" Type="http://schemas.openxmlformats.org/officeDocument/2006/relationships/table" Target="../tables/table3.xml"/><Relationship Id="rId6" Type="http://schemas.openxmlformats.org/officeDocument/2006/relationships/table" Target="../tables/table8.xml"/><Relationship Id="rId11" Type="http://schemas.openxmlformats.org/officeDocument/2006/relationships/table" Target="../tables/table13.xml"/><Relationship Id="rId24" Type="http://schemas.openxmlformats.org/officeDocument/2006/relationships/table" Target="../tables/table26.xml"/><Relationship Id="rId5" Type="http://schemas.openxmlformats.org/officeDocument/2006/relationships/table" Target="../tables/table7.xml"/><Relationship Id="rId15" Type="http://schemas.openxmlformats.org/officeDocument/2006/relationships/table" Target="../tables/table17.xml"/><Relationship Id="rId23" Type="http://schemas.openxmlformats.org/officeDocument/2006/relationships/table" Target="../tables/table25.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 Id="rId27" Type="http://schemas.openxmlformats.org/officeDocument/2006/relationships/table" Target="../tables/table29.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98559-7050-495B-BC44-39885C57E9F8}">
  <dimension ref="B3:U17"/>
  <sheetViews>
    <sheetView tabSelected="1" workbookViewId="0"/>
  </sheetViews>
  <sheetFormatPr defaultRowHeight="15" x14ac:dyDescent="0.25"/>
  <sheetData>
    <row r="3" spans="2:21" x14ac:dyDescent="0.25">
      <c r="B3" s="17" t="s">
        <v>353</v>
      </c>
      <c r="C3" s="17"/>
      <c r="D3" s="17"/>
      <c r="E3" s="17"/>
      <c r="F3" s="17"/>
      <c r="G3" s="17"/>
      <c r="H3" s="17"/>
      <c r="I3" s="17"/>
      <c r="J3" s="17"/>
      <c r="K3" s="17"/>
      <c r="L3" s="17"/>
      <c r="M3" s="17"/>
      <c r="N3" s="17"/>
      <c r="O3" s="17"/>
      <c r="P3" s="17"/>
      <c r="Q3" s="17"/>
      <c r="R3" s="17"/>
      <c r="S3" s="17"/>
      <c r="T3" s="17"/>
      <c r="U3" s="17"/>
    </row>
    <row r="4" spans="2:21" x14ac:dyDescent="0.25">
      <c r="B4" s="17"/>
      <c r="C4" s="17"/>
      <c r="D4" s="17"/>
      <c r="E4" s="17"/>
      <c r="F4" s="17"/>
      <c r="G4" s="17"/>
      <c r="H4" s="17"/>
      <c r="I4" s="17"/>
      <c r="J4" s="17"/>
      <c r="K4" s="17"/>
      <c r="L4" s="17"/>
      <c r="M4" s="17"/>
      <c r="N4" s="17"/>
      <c r="O4" s="17"/>
      <c r="P4" s="17"/>
      <c r="Q4" s="17"/>
      <c r="R4" s="17"/>
      <c r="S4" s="17"/>
      <c r="T4" s="17"/>
      <c r="U4" s="17"/>
    </row>
    <row r="5" spans="2:21" x14ac:dyDescent="0.25">
      <c r="B5" s="17"/>
      <c r="C5" s="17"/>
      <c r="D5" s="17"/>
      <c r="E5" s="17"/>
      <c r="F5" s="17"/>
      <c r="G5" s="17"/>
      <c r="H5" s="17"/>
      <c r="I5" s="17"/>
      <c r="J5" s="17"/>
      <c r="K5" s="17"/>
      <c r="L5" s="17"/>
      <c r="M5" s="17"/>
      <c r="N5" s="17"/>
      <c r="O5" s="17"/>
      <c r="P5" s="17"/>
      <c r="Q5" s="17"/>
      <c r="R5" s="17"/>
      <c r="S5" s="17"/>
      <c r="T5" s="17"/>
      <c r="U5" s="17"/>
    </row>
    <row r="6" spans="2:21" x14ac:dyDescent="0.25">
      <c r="B6" s="17"/>
      <c r="C6" s="17"/>
      <c r="D6" s="17"/>
      <c r="E6" s="17"/>
      <c r="F6" s="17"/>
      <c r="G6" s="17"/>
      <c r="H6" s="17"/>
      <c r="I6" s="17"/>
      <c r="J6" s="17"/>
      <c r="K6" s="17"/>
      <c r="L6" s="17"/>
      <c r="M6" s="17"/>
      <c r="N6" s="17"/>
      <c r="O6" s="17"/>
      <c r="P6" s="17"/>
      <c r="Q6" s="17"/>
      <c r="R6" s="17"/>
      <c r="S6" s="17"/>
      <c r="T6" s="17"/>
      <c r="U6" s="17"/>
    </row>
    <row r="7" spans="2:21" x14ac:dyDescent="0.25">
      <c r="B7" s="17"/>
      <c r="C7" s="17"/>
      <c r="D7" s="17"/>
      <c r="E7" s="17"/>
      <c r="F7" s="17"/>
      <c r="G7" s="17"/>
      <c r="H7" s="17"/>
      <c r="I7" s="17"/>
      <c r="J7" s="17"/>
      <c r="K7" s="17"/>
      <c r="L7" s="17"/>
      <c r="M7" s="17"/>
      <c r="N7" s="17"/>
      <c r="O7" s="17"/>
      <c r="P7" s="17"/>
      <c r="Q7" s="17"/>
      <c r="R7" s="17"/>
      <c r="S7" s="17"/>
      <c r="T7" s="17"/>
      <c r="U7" s="17"/>
    </row>
    <row r="8" spans="2:21" x14ac:dyDescent="0.25">
      <c r="B8" s="17"/>
      <c r="C8" s="17"/>
      <c r="D8" s="17"/>
      <c r="E8" s="17"/>
      <c r="F8" s="17"/>
      <c r="G8" s="17"/>
      <c r="H8" s="17"/>
      <c r="I8" s="17"/>
      <c r="J8" s="17"/>
      <c r="K8" s="17"/>
      <c r="L8" s="17"/>
      <c r="M8" s="17"/>
      <c r="N8" s="17"/>
      <c r="O8" s="17"/>
      <c r="P8" s="17"/>
      <c r="Q8" s="17"/>
      <c r="R8" s="17"/>
      <c r="S8" s="17"/>
      <c r="T8" s="17"/>
      <c r="U8" s="17"/>
    </row>
    <row r="9" spans="2:21" x14ac:dyDescent="0.25">
      <c r="B9" s="17"/>
      <c r="C9" s="17"/>
      <c r="D9" s="17"/>
      <c r="E9" s="17"/>
      <c r="F9" s="17"/>
      <c r="G9" s="17"/>
      <c r="H9" s="17"/>
      <c r="I9" s="17"/>
      <c r="J9" s="17"/>
      <c r="K9" s="17"/>
      <c r="L9" s="17"/>
      <c r="M9" s="17"/>
      <c r="N9" s="17"/>
      <c r="O9" s="17"/>
      <c r="P9" s="17"/>
      <c r="Q9" s="17"/>
      <c r="R9" s="17"/>
      <c r="S9" s="17"/>
      <c r="T9" s="17"/>
      <c r="U9" s="17"/>
    </row>
    <row r="10" spans="2:21" x14ac:dyDescent="0.25">
      <c r="B10" s="17"/>
      <c r="C10" s="17"/>
      <c r="D10" s="17"/>
      <c r="E10" s="17"/>
      <c r="F10" s="17"/>
      <c r="G10" s="17"/>
      <c r="H10" s="17"/>
      <c r="I10" s="17"/>
      <c r="J10" s="17"/>
      <c r="K10" s="17"/>
      <c r="L10" s="17"/>
      <c r="M10" s="17"/>
      <c r="N10" s="17"/>
      <c r="O10" s="17"/>
      <c r="P10" s="17"/>
      <c r="Q10" s="17"/>
      <c r="R10" s="17"/>
      <c r="S10" s="17"/>
      <c r="T10" s="17"/>
      <c r="U10" s="17"/>
    </row>
    <row r="11" spans="2:21" x14ac:dyDescent="0.25">
      <c r="B11" s="17"/>
      <c r="C11" s="17"/>
      <c r="D11" s="17"/>
      <c r="E11" s="17"/>
      <c r="F11" s="17"/>
      <c r="G11" s="17"/>
      <c r="H11" s="17"/>
      <c r="I11" s="17"/>
      <c r="J11" s="17"/>
      <c r="K11" s="17"/>
      <c r="L11" s="17"/>
      <c r="M11" s="17"/>
      <c r="N11" s="17"/>
      <c r="O11" s="17"/>
      <c r="P11" s="17"/>
      <c r="Q11" s="17"/>
      <c r="R11" s="17"/>
      <c r="S11" s="17"/>
      <c r="T11" s="17"/>
      <c r="U11" s="17"/>
    </row>
    <row r="12" spans="2:21" x14ac:dyDescent="0.25">
      <c r="B12" s="17"/>
      <c r="C12" s="17"/>
      <c r="D12" s="17"/>
      <c r="E12" s="17"/>
      <c r="F12" s="17"/>
      <c r="G12" s="17"/>
      <c r="H12" s="17"/>
      <c r="I12" s="17"/>
      <c r="J12" s="17"/>
      <c r="K12" s="17"/>
      <c r="L12" s="17"/>
      <c r="M12" s="17"/>
      <c r="N12" s="17"/>
      <c r="O12" s="17"/>
      <c r="P12" s="17"/>
      <c r="Q12" s="17"/>
      <c r="R12" s="17"/>
      <c r="S12" s="17"/>
      <c r="T12" s="17"/>
      <c r="U12" s="17"/>
    </row>
    <row r="13" spans="2:21" x14ac:dyDescent="0.25">
      <c r="B13" s="17"/>
      <c r="C13" s="17"/>
      <c r="D13" s="17"/>
      <c r="E13" s="17"/>
      <c r="F13" s="17"/>
      <c r="G13" s="17"/>
      <c r="H13" s="17"/>
      <c r="I13" s="17"/>
      <c r="J13" s="17"/>
      <c r="K13" s="17"/>
      <c r="L13" s="17"/>
      <c r="M13" s="17"/>
      <c r="N13" s="17"/>
      <c r="O13" s="17"/>
      <c r="P13" s="17"/>
      <c r="Q13" s="17"/>
      <c r="R13" s="17"/>
      <c r="S13" s="17"/>
      <c r="T13" s="17"/>
      <c r="U13" s="17"/>
    </row>
    <row r="14" spans="2:21" x14ac:dyDescent="0.25">
      <c r="B14" s="17"/>
      <c r="C14" s="17"/>
      <c r="D14" s="17"/>
      <c r="E14" s="17"/>
      <c r="F14" s="17"/>
      <c r="G14" s="17"/>
      <c r="H14" s="17"/>
      <c r="I14" s="17"/>
      <c r="J14" s="17"/>
      <c r="K14" s="17"/>
      <c r="L14" s="17"/>
      <c r="M14" s="17"/>
      <c r="N14" s="17"/>
      <c r="O14" s="17"/>
      <c r="P14" s="17"/>
      <c r="Q14" s="17"/>
      <c r="R14" s="17"/>
      <c r="S14" s="17"/>
      <c r="T14" s="17"/>
      <c r="U14" s="17"/>
    </row>
    <row r="15" spans="2:21" x14ac:dyDescent="0.25">
      <c r="B15" s="17"/>
      <c r="C15" s="17"/>
      <c r="D15" s="17"/>
      <c r="E15" s="17"/>
      <c r="F15" s="17"/>
      <c r="G15" s="17"/>
      <c r="H15" s="17"/>
      <c r="I15" s="17"/>
      <c r="J15" s="17"/>
      <c r="K15" s="17"/>
      <c r="L15" s="17"/>
      <c r="M15" s="17"/>
      <c r="N15" s="17"/>
      <c r="O15" s="17"/>
      <c r="P15" s="17"/>
      <c r="Q15" s="17"/>
      <c r="R15" s="17"/>
      <c r="S15" s="17"/>
      <c r="T15" s="17"/>
      <c r="U15" s="17"/>
    </row>
    <row r="17" spans="2:2" ht="26.25" x14ac:dyDescent="0.4">
      <c r="B17" s="5"/>
    </row>
  </sheetData>
  <mergeCells count="1">
    <mergeCell ref="B3:U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FA8BC-DE55-43C2-A63A-4C12617BB8E2}">
  <dimension ref="B2:F15"/>
  <sheetViews>
    <sheetView zoomScaleNormal="100" workbookViewId="0"/>
  </sheetViews>
  <sheetFormatPr defaultRowHeight="15" x14ac:dyDescent="0.25"/>
  <cols>
    <col min="2" max="2" width="34" customWidth="1"/>
    <col min="3" max="6" width="22.5703125" customWidth="1"/>
  </cols>
  <sheetData>
    <row r="2" spans="2:6" ht="71.25" customHeight="1" x14ac:dyDescent="0.25">
      <c r="B2" s="18" t="s">
        <v>153</v>
      </c>
      <c r="C2" s="18"/>
      <c r="D2" s="18"/>
      <c r="E2" s="18"/>
      <c r="F2" s="18"/>
    </row>
    <row r="4" spans="2:6" ht="30" customHeight="1" x14ac:dyDescent="0.25">
      <c r="B4" s="14" t="s">
        <v>140</v>
      </c>
      <c r="C4" s="15" t="s">
        <v>141</v>
      </c>
      <c r="D4" s="15" t="s">
        <v>142</v>
      </c>
      <c r="E4" s="15" t="s">
        <v>143</v>
      </c>
      <c r="F4" s="15" t="s">
        <v>144</v>
      </c>
    </row>
    <row r="5" spans="2:6" x14ac:dyDescent="0.25">
      <c r="B5" s="3" t="s">
        <v>145</v>
      </c>
      <c r="C5" s="16">
        <v>0.41</v>
      </c>
      <c r="D5" s="16">
        <v>0.31</v>
      </c>
      <c r="E5" s="16">
        <v>0.32</v>
      </c>
      <c r="F5" s="16">
        <v>0.15</v>
      </c>
    </row>
    <row r="6" spans="2:6" x14ac:dyDescent="0.25">
      <c r="B6" s="3" t="s">
        <v>151</v>
      </c>
      <c r="C6" s="16">
        <v>0.2</v>
      </c>
      <c r="D6" s="16">
        <v>0.27</v>
      </c>
      <c r="E6" s="16">
        <v>0.24</v>
      </c>
      <c r="F6" s="16">
        <v>0.25</v>
      </c>
    </row>
    <row r="7" spans="2:6" x14ac:dyDescent="0.25">
      <c r="B7" s="3" t="s">
        <v>152</v>
      </c>
      <c r="C7" s="16">
        <v>0.02</v>
      </c>
      <c r="D7" s="16">
        <v>0.02</v>
      </c>
      <c r="E7" s="16">
        <v>0.04</v>
      </c>
      <c r="F7" s="16">
        <v>0.06</v>
      </c>
    </row>
    <row r="8" spans="2:6" x14ac:dyDescent="0.25">
      <c r="B8" s="3" t="s">
        <v>146</v>
      </c>
      <c r="C8" s="16">
        <v>0.19</v>
      </c>
      <c r="D8" s="16">
        <v>0.21</v>
      </c>
      <c r="E8" s="16">
        <v>0.17</v>
      </c>
      <c r="F8" s="16">
        <v>0.21</v>
      </c>
    </row>
    <row r="9" spans="2:6" x14ac:dyDescent="0.25">
      <c r="B9" s="3" t="s">
        <v>147</v>
      </c>
      <c r="C9" s="16">
        <v>0.02</v>
      </c>
      <c r="D9" s="16">
        <v>0.02</v>
      </c>
      <c r="E9" s="16">
        <v>0.04</v>
      </c>
      <c r="F9" s="16">
        <v>7.0000000000000007E-2</v>
      </c>
    </row>
    <row r="10" spans="2:6" x14ac:dyDescent="0.25">
      <c r="B10" s="3" t="s">
        <v>148</v>
      </c>
      <c r="C10" s="16">
        <v>0.05</v>
      </c>
      <c r="D10" s="16">
        <v>0.05</v>
      </c>
      <c r="E10" s="16">
        <v>0.03</v>
      </c>
      <c r="F10" s="16">
        <v>0.04</v>
      </c>
    </row>
    <row r="11" spans="2:6" x14ac:dyDescent="0.25">
      <c r="B11" s="3" t="s">
        <v>149</v>
      </c>
      <c r="C11" s="16">
        <v>0.08</v>
      </c>
      <c r="D11" s="16">
        <v>0.06</v>
      </c>
      <c r="E11" s="16">
        <v>0.06</v>
      </c>
      <c r="F11" s="16">
        <v>0.06</v>
      </c>
    </row>
    <row r="12" spans="2:6" x14ac:dyDescent="0.25">
      <c r="B12" s="3" t="s">
        <v>0</v>
      </c>
      <c r="C12" s="16">
        <v>0</v>
      </c>
      <c r="D12" s="16">
        <v>0.03</v>
      </c>
      <c r="E12" s="16">
        <v>7.0000000000000007E-2</v>
      </c>
      <c r="F12" s="16">
        <v>0.13</v>
      </c>
    </row>
    <row r="13" spans="2:6" x14ac:dyDescent="0.25">
      <c r="B13" s="3" t="s">
        <v>150</v>
      </c>
      <c r="C13" s="16">
        <v>0.03</v>
      </c>
      <c r="D13" s="16">
        <v>0.03</v>
      </c>
      <c r="E13" s="16">
        <v>0.03</v>
      </c>
      <c r="F13" s="16">
        <v>0.03</v>
      </c>
    </row>
    <row r="14" spans="2:6" x14ac:dyDescent="0.25">
      <c r="B14" s="3" t="s">
        <v>3</v>
      </c>
      <c r="C14" s="16">
        <f>SUM(C5:C13)</f>
        <v>1</v>
      </c>
      <c r="D14" s="16">
        <f t="shared" ref="D14:F14" si="0">SUM(D5:D13)</f>
        <v>1.0000000000000002</v>
      </c>
      <c r="E14" s="16">
        <f t="shared" si="0"/>
        <v>1.0000000000000002</v>
      </c>
      <c r="F14" s="16">
        <f t="shared" si="0"/>
        <v>1</v>
      </c>
    </row>
    <row r="15" spans="2:6" x14ac:dyDescent="0.25">
      <c r="B15" s="3" t="s">
        <v>1</v>
      </c>
      <c r="C15" s="16">
        <v>0</v>
      </c>
      <c r="D15" s="16">
        <v>0.27</v>
      </c>
      <c r="E15" s="16">
        <v>0.72</v>
      </c>
      <c r="F15" s="16">
        <v>1.1000000000000001</v>
      </c>
    </row>
  </sheetData>
  <mergeCells count="1">
    <mergeCell ref="B2:F2"/>
  </mergeCell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21C00-744D-4BD3-93CD-C904A1E30C8F}">
  <dimension ref="B3:I22"/>
  <sheetViews>
    <sheetView workbookViewId="0"/>
  </sheetViews>
  <sheetFormatPr defaultRowHeight="15" x14ac:dyDescent="0.25"/>
  <cols>
    <col min="2" max="2" width="16.85546875" customWidth="1"/>
  </cols>
  <sheetData>
    <row r="3" spans="2:9" ht="31.5" customHeight="1" x14ac:dyDescent="0.25">
      <c r="B3" s="19" t="s">
        <v>352</v>
      </c>
      <c r="C3" s="19"/>
      <c r="D3" s="19"/>
      <c r="E3" s="19"/>
      <c r="F3" s="19"/>
      <c r="G3" s="19"/>
      <c r="H3" s="19"/>
      <c r="I3" s="19"/>
    </row>
    <row r="4" spans="2:9" ht="61.5" customHeight="1" x14ac:dyDescent="0.25">
      <c r="B4" s="20"/>
      <c r="C4" s="20"/>
      <c r="D4" s="20"/>
      <c r="E4" s="20"/>
      <c r="F4" s="20"/>
      <c r="G4" s="20"/>
      <c r="H4" s="20"/>
      <c r="I4" s="20"/>
    </row>
    <row r="6" spans="2:9" ht="31.5" customHeight="1" x14ac:dyDescent="0.25">
      <c r="B6" s="19" t="s">
        <v>4</v>
      </c>
      <c r="C6" s="19"/>
      <c r="D6" s="19"/>
      <c r="E6" s="19"/>
      <c r="F6" s="19"/>
      <c r="G6" s="19"/>
      <c r="H6" s="19"/>
      <c r="I6" s="19"/>
    </row>
    <row r="7" spans="2:9" ht="61.5" customHeight="1" x14ac:dyDescent="0.25">
      <c r="B7" s="20"/>
      <c r="C7" s="20"/>
      <c r="D7" s="20"/>
      <c r="E7" s="20"/>
      <c r="F7" s="20"/>
      <c r="G7" s="20"/>
      <c r="H7" s="20"/>
      <c r="I7" s="20"/>
    </row>
    <row r="9" spans="2:9" ht="31.5" customHeight="1" x14ac:dyDescent="0.25">
      <c r="B9" s="19" t="s">
        <v>351</v>
      </c>
      <c r="C9" s="19"/>
      <c r="D9" s="19"/>
      <c r="E9" s="19"/>
      <c r="F9" s="19"/>
      <c r="G9" s="19"/>
      <c r="H9" s="19"/>
      <c r="I9" s="19"/>
    </row>
    <row r="10" spans="2:9" ht="61.5" customHeight="1" x14ac:dyDescent="0.25">
      <c r="B10" s="20"/>
      <c r="C10" s="20"/>
      <c r="D10" s="20"/>
      <c r="E10" s="20"/>
      <c r="F10" s="20"/>
      <c r="G10" s="20"/>
      <c r="H10" s="20"/>
      <c r="I10" s="20"/>
    </row>
    <row r="12" spans="2:9" ht="15.75" thickBot="1" x14ac:dyDescent="0.3"/>
    <row r="13" spans="2:9" ht="32.25" customHeight="1" x14ac:dyDescent="0.25">
      <c r="B13" s="21" t="s">
        <v>29</v>
      </c>
      <c r="C13" s="22"/>
      <c r="D13" s="22"/>
      <c r="E13" s="22"/>
      <c r="F13" s="22"/>
      <c r="G13" s="22"/>
      <c r="H13" s="22"/>
      <c r="I13" s="23"/>
    </row>
    <row r="14" spans="2:9" ht="85.5" customHeight="1" thickBot="1" x14ac:dyDescent="0.3">
      <c r="B14" s="24"/>
      <c r="C14" s="25"/>
      <c r="D14" s="25"/>
      <c r="E14" s="25"/>
      <c r="F14" s="25"/>
      <c r="G14" s="25"/>
      <c r="H14" s="25"/>
      <c r="I14" s="26"/>
    </row>
    <row r="18" spans="2:2" hidden="1" x14ac:dyDescent="0.25">
      <c r="B18" s="9" t="s">
        <v>5</v>
      </c>
    </row>
    <row r="19" spans="2:2" hidden="1" x14ac:dyDescent="0.25">
      <c r="B19" s="7" t="s">
        <v>8</v>
      </c>
    </row>
    <row r="20" spans="2:2" hidden="1" x14ac:dyDescent="0.25">
      <c r="B20" s="8" t="s">
        <v>129</v>
      </c>
    </row>
    <row r="21" spans="2:2" hidden="1" x14ac:dyDescent="0.25">
      <c r="B21" s="7" t="s">
        <v>130</v>
      </c>
    </row>
    <row r="22" spans="2:2" hidden="1" x14ac:dyDescent="0.25">
      <c r="B22" s="8" t="s">
        <v>131</v>
      </c>
    </row>
  </sheetData>
  <mergeCells count="8">
    <mergeCell ref="B9:I9"/>
    <mergeCell ref="B10:I10"/>
    <mergeCell ref="B13:I13"/>
    <mergeCell ref="B14:I14"/>
    <mergeCell ref="B3:I3"/>
    <mergeCell ref="B4:I4"/>
    <mergeCell ref="B6:I6"/>
    <mergeCell ref="B7:I7"/>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DCC3-B8AF-4778-8684-9DD1B57ADC55}">
  <dimension ref="A2:W301"/>
  <sheetViews>
    <sheetView zoomScaleNormal="100" workbookViewId="0"/>
  </sheetViews>
  <sheetFormatPr defaultRowHeight="15" outlineLevelRow="1" x14ac:dyDescent="0.25"/>
  <cols>
    <col min="1" max="1" width="3.85546875" customWidth="1"/>
    <col min="2" max="2" width="49.5703125" customWidth="1"/>
    <col min="3" max="3" width="54.42578125" customWidth="1"/>
    <col min="4" max="4" width="22.28515625" customWidth="1"/>
    <col min="5" max="5" width="22.140625" customWidth="1"/>
    <col min="6" max="6" width="12.28515625" customWidth="1"/>
    <col min="7" max="7" width="21.28515625" customWidth="1"/>
    <col min="8" max="8" width="17" customWidth="1"/>
    <col min="9" max="9" width="18" customWidth="1"/>
    <col min="10" max="10" width="30.5703125" customWidth="1"/>
    <col min="11" max="11" width="34.7109375" customWidth="1"/>
    <col min="12" max="12" width="19.140625" customWidth="1"/>
    <col min="13" max="13" width="32.42578125" customWidth="1"/>
    <col min="14" max="14" width="45.28515625" customWidth="1"/>
    <col min="15" max="15" width="14.28515625" customWidth="1"/>
    <col min="16" max="16" width="26.5703125" customWidth="1"/>
    <col min="17" max="17" width="24" customWidth="1"/>
    <col min="18" max="18" width="27.42578125" customWidth="1"/>
    <col min="19" max="19" width="24" customWidth="1"/>
    <col min="20" max="20" width="10.85546875" customWidth="1"/>
    <col min="21" max="21" width="12.5703125" customWidth="1"/>
    <col min="22" max="22" width="25.42578125" customWidth="1"/>
    <col min="23" max="23" width="33.7109375" customWidth="1"/>
  </cols>
  <sheetData>
    <row r="2" spans="2:23" ht="192" customHeight="1" x14ac:dyDescent="0.25">
      <c r="B2" s="27" t="s">
        <v>93</v>
      </c>
      <c r="C2" s="27"/>
      <c r="D2" s="27"/>
      <c r="E2" s="27"/>
      <c r="F2" s="27"/>
      <c r="G2" s="27"/>
    </row>
    <row r="4" spans="2:23" x14ac:dyDescent="0.25">
      <c r="B4" s="6" t="s">
        <v>133</v>
      </c>
      <c r="C4" s="6" t="s">
        <v>128</v>
      </c>
      <c r="D4" s="6" t="s">
        <v>12</v>
      </c>
      <c r="E4" s="6" t="s">
        <v>11</v>
      </c>
      <c r="F4" s="6" t="s">
        <v>9</v>
      </c>
      <c r="G4" s="6" t="s">
        <v>13</v>
      </c>
      <c r="H4" s="6" t="s">
        <v>77</v>
      </c>
      <c r="I4" s="6" t="s">
        <v>78</v>
      </c>
      <c r="J4" s="6" t="s">
        <v>79</v>
      </c>
      <c r="K4" s="6" t="s">
        <v>80</v>
      </c>
      <c r="L4" s="6" t="s">
        <v>81</v>
      </c>
      <c r="M4" s="6" t="s">
        <v>82</v>
      </c>
      <c r="N4" s="6" t="s">
        <v>83</v>
      </c>
      <c r="O4" s="6" t="s">
        <v>84</v>
      </c>
      <c r="P4" s="6" t="s">
        <v>85</v>
      </c>
      <c r="Q4" s="6" t="s">
        <v>86</v>
      </c>
      <c r="R4" s="6" t="s">
        <v>87</v>
      </c>
      <c r="S4" s="6" t="s">
        <v>88</v>
      </c>
      <c r="T4" s="6" t="s">
        <v>89</v>
      </c>
      <c r="U4" s="6" t="s">
        <v>90</v>
      </c>
      <c r="V4" s="6" t="s">
        <v>91</v>
      </c>
      <c r="W4" s="6" t="s">
        <v>92</v>
      </c>
    </row>
    <row r="5" spans="2:23" x14ac:dyDescent="0.25">
      <c r="B5" t="s">
        <v>30</v>
      </c>
      <c r="C5" t="s">
        <v>30</v>
      </c>
      <c r="D5">
        <v>1</v>
      </c>
      <c r="E5" t="s">
        <v>2</v>
      </c>
      <c r="F5" t="s">
        <v>17</v>
      </c>
      <c r="G5" t="s">
        <v>31</v>
      </c>
      <c r="H5">
        <v>115.3709730020651</v>
      </c>
      <c r="I5">
        <v>1.3680665552567021E-5</v>
      </c>
      <c r="J5">
        <v>1.4055397264591509E-7</v>
      </c>
      <c r="K5">
        <v>1.2497193403049331E-6</v>
      </c>
      <c r="L5">
        <v>2.2703840419774039E-5</v>
      </c>
      <c r="M5">
        <v>54.298208899253801</v>
      </c>
      <c r="N5">
        <v>0.59954344655162983</v>
      </c>
      <c r="O5">
        <v>3.8753884041389739</v>
      </c>
      <c r="P5">
        <v>1.673190461999243</v>
      </c>
      <c r="Q5">
        <v>0.17165322660776611</v>
      </c>
      <c r="R5">
        <v>0.43508613193174661</v>
      </c>
      <c r="S5">
        <v>1120.961981051353</v>
      </c>
      <c r="T5">
        <v>-116.3608769661552</v>
      </c>
      <c r="U5">
        <v>3.843715577528987E-3</v>
      </c>
      <c r="V5">
        <v>2739.4515733412991</v>
      </c>
      <c r="W5">
        <v>8.1447371553010767E-2</v>
      </c>
    </row>
    <row r="6" spans="2:23" x14ac:dyDescent="0.25">
      <c r="B6" t="s">
        <v>32</v>
      </c>
      <c r="C6" t="s">
        <v>32</v>
      </c>
      <c r="D6">
        <v>1</v>
      </c>
      <c r="E6" t="s">
        <v>2</v>
      </c>
      <c r="F6" t="s">
        <v>17</v>
      </c>
      <c r="G6" t="s">
        <v>31</v>
      </c>
      <c r="H6">
        <v>158.88484162642769</v>
      </c>
      <c r="I6">
        <v>1.9171499103572039E-5</v>
      </c>
      <c r="J6">
        <v>1.610237117407587E-7</v>
      </c>
      <c r="K6">
        <v>3.3729281809852989E-6</v>
      </c>
      <c r="L6">
        <v>1.278698825883735E-5</v>
      </c>
      <c r="M6">
        <v>52.538148187968382</v>
      </c>
      <c r="N6">
        <v>0.52393533689173</v>
      </c>
      <c r="O6">
        <v>2.4313174974794478</v>
      </c>
      <c r="P6">
        <v>1.779990232065918</v>
      </c>
      <c r="Q6">
        <v>0.1734946383171472</v>
      </c>
      <c r="R6">
        <v>0.29802356879152841</v>
      </c>
      <c r="S6">
        <v>1071.1413763248941</v>
      </c>
      <c r="T6">
        <v>25.605020245803189</v>
      </c>
      <c r="U6">
        <v>12.90454768070512</v>
      </c>
      <c r="V6">
        <v>2751.3501466570242</v>
      </c>
      <c r="W6">
        <v>4.7168959666563162E-2</v>
      </c>
    </row>
    <row r="7" spans="2:23" x14ac:dyDescent="0.25">
      <c r="B7" t="s">
        <v>33</v>
      </c>
      <c r="C7" t="s">
        <v>33</v>
      </c>
      <c r="D7">
        <v>1</v>
      </c>
      <c r="E7" t="s">
        <v>2</v>
      </c>
      <c r="F7" t="s">
        <v>10</v>
      </c>
      <c r="G7" t="s">
        <v>31</v>
      </c>
      <c r="H7">
        <v>22.88567925633701</v>
      </c>
      <c r="I7">
        <v>6.8588088707685891E-7</v>
      </c>
      <c r="J7">
        <v>1.9303345550628389E-7</v>
      </c>
      <c r="K7">
        <v>1.5411385291802631E-6</v>
      </c>
      <c r="L7">
        <v>1.585321416529298E-6</v>
      </c>
      <c r="M7">
        <v>8.9566231927407856</v>
      </c>
      <c r="N7">
        <v>9.8568512104997286E-2</v>
      </c>
      <c r="O7">
        <v>0.27702436603746511</v>
      </c>
      <c r="P7">
        <v>0.27934981666272879</v>
      </c>
      <c r="Q7">
        <v>3.1516604591098098E-2</v>
      </c>
      <c r="R7">
        <v>1.4835271148063069E-2</v>
      </c>
      <c r="S7">
        <v>1742.754984237582</v>
      </c>
      <c r="T7">
        <v>100.04559298386491</v>
      </c>
      <c r="U7">
        <v>78.607566114096784</v>
      </c>
      <c r="V7">
        <v>421.03301639924058</v>
      </c>
      <c r="W7">
        <v>2.4843878223728389E-3</v>
      </c>
    </row>
    <row r="8" spans="2:23" x14ac:dyDescent="0.25">
      <c r="B8" t="s">
        <v>34</v>
      </c>
      <c r="C8" t="s">
        <v>34</v>
      </c>
      <c r="D8">
        <v>1</v>
      </c>
      <c r="E8" t="s">
        <v>2</v>
      </c>
      <c r="F8" t="s">
        <v>10</v>
      </c>
      <c r="G8" t="s">
        <v>31</v>
      </c>
      <c r="H8">
        <v>23.691216432957869</v>
      </c>
      <c r="I8">
        <v>2.688403581976357E-5</v>
      </c>
      <c r="J8">
        <v>9.9108658328632301E-8</v>
      </c>
      <c r="K8">
        <v>1.5736539570208419E-6</v>
      </c>
      <c r="L8">
        <v>1.98621286168251E-6</v>
      </c>
      <c r="M8">
        <v>9.8714734633678383</v>
      </c>
      <c r="N8">
        <v>0.13827443511647489</v>
      </c>
      <c r="O8">
        <v>0.73688886753414895</v>
      </c>
      <c r="P8">
        <v>0.33534542679408907</v>
      </c>
      <c r="Q8">
        <v>0.41835474026466729</v>
      </c>
      <c r="R8">
        <v>1.233819084738306E-2</v>
      </c>
      <c r="S8">
        <v>3704.4682003121779</v>
      </c>
      <c r="T8">
        <v>446.6341064087793</v>
      </c>
      <c r="U8">
        <v>39.649097992443487</v>
      </c>
      <c r="V8">
        <v>281.49833008005459</v>
      </c>
      <c r="W8">
        <v>1.218096180030138E-3</v>
      </c>
    </row>
    <row r="9" spans="2:23" x14ac:dyDescent="0.25">
      <c r="B9" t="s">
        <v>35</v>
      </c>
      <c r="C9" t="s">
        <v>35</v>
      </c>
      <c r="D9">
        <v>1</v>
      </c>
      <c r="E9" t="s">
        <v>2</v>
      </c>
      <c r="F9" t="s">
        <v>17</v>
      </c>
      <c r="G9" t="s">
        <v>31</v>
      </c>
      <c r="H9">
        <v>610.6261202119299</v>
      </c>
      <c r="I9">
        <v>7.9907129453318784E-5</v>
      </c>
      <c r="J9">
        <v>5.4931935124687715E-7</v>
      </c>
      <c r="K9">
        <v>1.6184041748038541E-5</v>
      </c>
      <c r="L9">
        <v>3.2785307160004353E-5</v>
      </c>
      <c r="M9">
        <v>190.8408759680633</v>
      </c>
      <c r="N9">
        <v>1.5912768401553421</v>
      </c>
      <c r="O9">
        <v>5.9369850239382203</v>
      </c>
      <c r="P9">
        <v>5.6890390426331026</v>
      </c>
      <c r="Q9">
        <v>0.57473235779010579</v>
      </c>
      <c r="R9">
        <v>0.9180731928376098</v>
      </c>
      <c r="S9">
        <v>4054.6655220224902</v>
      </c>
      <c r="T9">
        <v>-165.03131892773979</v>
      </c>
      <c r="U9">
        <v>6.0235061145969349E-3</v>
      </c>
      <c r="V9">
        <v>10074.80943183176</v>
      </c>
      <c r="W9">
        <v>0.134358864836743</v>
      </c>
    </row>
    <row r="10" spans="2:23" x14ac:dyDescent="0.25">
      <c r="B10" t="s">
        <v>36</v>
      </c>
      <c r="C10" t="s">
        <v>36</v>
      </c>
      <c r="D10">
        <v>1</v>
      </c>
      <c r="E10" t="s">
        <v>2</v>
      </c>
      <c r="F10" t="s">
        <v>17</v>
      </c>
      <c r="G10" t="s">
        <v>31</v>
      </c>
      <c r="H10">
        <v>549.43156057972931</v>
      </c>
      <c r="I10">
        <v>7.181376481992248E-5</v>
      </c>
      <c r="J10">
        <v>5.1174087349254325E-7</v>
      </c>
      <c r="K10">
        <v>1.4563500009022201E-5</v>
      </c>
      <c r="L10">
        <v>2.9517392424774451E-5</v>
      </c>
      <c r="M10">
        <v>171.5736574332951</v>
      </c>
      <c r="N10">
        <v>1.4322961891959869</v>
      </c>
      <c r="O10">
        <v>5.3407512415859717</v>
      </c>
      <c r="P10">
        <v>5.1177985210910144</v>
      </c>
      <c r="Q10">
        <v>0.51705552177617786</v>
      </c>
      <c r="R10">
        <v>0.825003496189881</v>
      </c>
      <c r="S10">
        <v>3667.928691771996</v>
      </c>
      <c r="T10">
        <v>-146.1306965235905</v>
      </c>
      <c r="U10">
        <v>0.85700308603753128</v>
      </c>
      <c r="V10">
        <v>9067.321524762945</v>
      </c>
      <c r="W10">
        <v>0.12071322672671191</v>
      </c>
    </row>
    <row r="11" spans="2:23" x14ac:dyDescent="0.25">
      <c r="B11" t="s">
        <v>38</v>
      </c>
      <c r="C11" t="s">
        <v>38</v>
      </c>
      <c r="D11">
        <v>1</v>
      </c>
      <c r="E11" t="s">
        <v>37</v>
      </c>
      <c r="F11" t="s">
        <v>17</v>
      </c>
      <c r="G11" t="s">
        <v>31</v>
      </c>
      <c r="H11">
        <v>25.356490961561828</v>
      </c>
      <c r="I11">
        <v>7.5163882906438071E-7</v>
      </c>
      <c r="J11">
        <v>5.7380487004696521E-9</v>
      </c>
      <c r="K11">
        <v>1.4699494416767529E-7</v>
      </c>
      <c r="L11">
        <v>4.4165475645924904E-6</v>
      </c>
      <c r="M11">
        <v>2.9502690005227801</v>
      </c>
      <c r="N11">
        <v>1.087665854447649</v>
      </c>
      <c r="O11">
        <v>1.1839755774151239</v>
      </c>
      <c r="P11">
        <v>6.2291634245827838</v>
      </c>
      <c r="Q11">
        <v>0.43188708471513959</v>
      </c>
      <c r="R11">
        <v>8.4485260714489592E-3</v>
      </c>
      <c r="S11">
        <v>268.80413767655881</v>
      </c>
      <c r="T11">
        <v>72.287844177034358</v>
      </c>
      <c r="U11">
        <v>4.2070257016845618</v>
      </c>
      <c r="V11">
        <v>372.38695459582141</v>
      </c>
      <c r="W11">
        <v>2.2074811046967209E-5</v>
      </c>
    </row>
    <row r="12" spans="2:23" x14ac:dyDescent="0.25">
      <c r="B12" t="s">
        <v>39</v>
      </c>
      <c r="C12" t="s">
        <v>39</v>
      </c>
      <c r="D12">
        <v>1</v>
      </c>
      <c r="E12" t="s">
        <v>2</v>
      </c>
      <c r="F12" t="s">
        <v>17</v>
      </c>
      <c r="G12" t="s">
        <v>31</v>
      </c>
      <c r="H12">
        <v>492.32508135297712</v>
      </c>
      <c r="I12">
        <v>6.3975526521636901E-5</v>
      </c>
      <c r="J12">
        <v>4.4376173906788821E-7</v>
      </c>
      <c r="K12">
        <v>1.307957667985283E-5</v>
      </c>
      <c r="L12">
        <v>2.6506722579364249E-5</v>
      </c>
      <c r="M12">
        <v>152.89458496497659</v>
      </c>
      <c r="N12">
        <v>1.2881856387225861</v>
      </c>
      <c r="O12">
        <v>4.7763511703432906</v>
      </c>
      <c r="P12">
        <v>4.602551957431241</v>
      </c>
      <c r="Q12">
        <v>0.4645420805125553</v>
      </c>
      <c r="R12">
        <v>0.73667324622092789</v>
      </c>
      <c r="S12">
        <v>3482.0886946429241</v>
      </c>
      <c r="T12">
        <v>-119.42773618909111</v>
      </c>
      <c r="U12">
        <v>1.2125374296258029</v>
      </c>
      <c r="V12">
        <v>8101.1207786442319</v>
      </c>
      <c r="W12">
        <v>0.1080107945203988</v>
      </c>
    </row>
    <row r="13" spans="2:23" x14ac:dyDescent="0.25">
      <c r="B13" t="s">
        <v>40</v>
      </c>
      <c r="C13" t="s">
        <v>40</v>
      </c>
      <c r="D13">
        <v>1</v>
      </c>
      <c r="E13" t="s">
        <v>2</v>
      </c>
      <c r="F13" t="s">
        <v>17</v>
      </c>
      <c r="G13" t="s">
        <v>31</v>
      </c>
      <c r="H13">
        <v>115.3709730020651</v>
      </c>
      <c r="I13">
        <v>1.3680665552567021E-5</v>
      </c>
      <c r="J13">
        <v>1.4055397264591509E-7</v>
      </c>
      <c r="K13">
        <v>1.2497193403049331E-6</v>
      </c>
      <c r="L13">
        <v>2.2703840419774039E-5</v>
      </c>
      <c r="M13">
        <v>54.298208899253801</v>
      </c>
      <c r="N13">
        <v>0.59954344655162983</v>
      </c>
      <c r="O13">
        <v>3.8753884041389739</v>
      </c>
      <c r="P13">
        <v>1.673190461999243</v>
      </c>
      <c r="Q13">
        <v>0.17165322660776611</v>
      </c>
      <c r="R13">
        <v>0.43508613193174661</v>
      </c>
      <c r="S13">
        <v>1120.961981051353</v>
      </c>
      <c r="T13">
        <v>-116.3608769661552</v>
      </c>
      <c r="U13">
        <v>3.843715577528987E-3</v>
      </c>
      <c r="V13">
        <v>2739.4515733412991</v>
      </c>
      <c r="W13">
        <v>8.1447371553010767E-2</v>
      </c>
    </row>
    <row r="14" spans="2:23" x14ac:dyDescent="0.25">
      <c r="B14" t="s">
        <v>134</v>
      </c>
      <c r="C14" t="s">
        <v>42</v>
      </c>
      <c r="D14">
        <v>1</v>
      </c>
      <c r="E14" t="s">
        <v>41</v>
      </c>
      <c r="F14" t="s">
        <v>43</v>
      </c>
      <c r="G14" t="s">
        <v>31</v>
      </c>
      <c r="H14">
        <v>1.059070362181183</v>
      </c>
      <c r="I14">
        <v>3.2807144705078032E-7</v>
      </c>
      <c r="J14">
        <v>4.591883759074682E-10</v>
      </c>
      <c r="K14">
        <v>1.6258841704634661E-8</v>
      </c>
      <c r="L14">
        <v>1.9090725340843031E-8</v>
      </c>
      <c r="M14">
        <v>0.21257614847459699</v>
      </c>
      <c r="N14">
        <v>2.540531051162644E-3</v>
      </c>
      <c r="O14">
        <v>3.0734263968335068E-3</v>
      </c>
      <c r="P14">
        <v>6.4645758334546327E-3</v>
      </c>
      <c r="Q14">
        <v>3.5567728005812642E-4</v>
      </c>
      <c r="R14">
        <v>3.8608183262441433E-4</v>
      </c>
      <c r="S14">
        <v>16.514337202122849</v>
      </c>
      <c r="T14">
        <v>3.936584182590547</v>
      </c>
      <c r="U14">
        <v>0.33639961402392732</v>
      </c>
      <c r="V14">
        <v>19.607320469933349</v>
      </c>
      <c r="W14">
        <v>2.866774170403639E-5</v>
      </c>
    </row>
    <row r="15" spans="2:23" x14ac:dyDescent="0.25">
      <c r="B15" t="s">
        <v>135</v>
      </c>
      <c r="C15" t="s">
        <v>44</v>
      </c>
      <c r="D15">
        <v>1</v>
      </c>
      <c r="E15" t="s">
        <v>41</v>
      </c>
      <c r="F15" t="s">
        <v>10</v>
      </c>
      <c r="G15" t="s">
        <v>31</v>
      </c>
      <c r="H15">
        <v>1.0111497352536689</v>
      </c>
      <c r="I15">
        <v>3.2615072333608221E-7</v>
      </c>
      <c r="J15">
        <v>3.8192930221683621E-10</v>
      </c>
      <c r="K15">
        <v>7.0970710628703564E-9</v>
      </c>
      <c r="L15">
        <v>1.6211737938909511E-8</v>
      </c>
      <c r="M15">
        <v>0.19189430145126779</v>
      </c>
      <c r="N15">
        <v>2.339072048889005E-3</v>
      </c>
      <c r="O15">
        <v>2.718623427637333E-3</v>
      </c>
      <c r="P15">
        <v>5.7488254517359628E-3</v>
      </c>
      <c r="Q15">
        <v>1.8712800648029281E-4</v>
      </c>
      <c r="R15">
        <v>3.322560800756068E-4</v>
      </c>
      <c r="S15">
        <v>9.3740235447282227</v>
      </c>
      <c r="T15">
        <v>3.6632868906812179</v>
      </c>
      <c r="U15">
        <v>0.2832842584465492</v>
      </c>
      <c r="V15">
        <v>18.791326957986609</v>
      </c>
      <c r="W15">
        <v>1.8945647147504461E-5</v>
      </c>
    </row>
    <row r="16" spans="2:23" x14ac:dyDescent="0.25">
      <c r="B16" t="s">
        <v>45</v>
      </c>
      <c r="C16" t="s">
        <v>46</v>
      </c>
      <c r="D16">
        <v>1</v>
      </c>
      <c r="E16" t="s">
        <v>14</v>
      </c>
      <c r="F16" t="s">
        <v>10</v>
      </c>
      <c r="G16" t="s">
        <v>47</v>
      </c>
      <c r="H16">
        <v>25.9007715336679</v>
      </c>
      <c r="I16">
        <v>2.6271208422125449E-6</v>
      </c>
      <c r="J16">
        <v>2.8180183627029811E-8</v>
      </c>
      <c r="K16">
        <v>1.7690249454811089E-7</v>
      </c>
      <c r="L16">
        <v>4.3802662203326869E-7</v>
      </c>
      <c r="M16">
        <v>1.267425022923047</v>
      </c>
      <c r="N16">
        <v>7.8184564906644188E-2</v>
      </c>
      <c r="O16">
        <v>0.1888874956017742</v>
      </c>
      <c r="P16">
        <v>0.29061125871088789</v>
      </c>
      <c r="Q16">
        <v>2.6543534433495941E-2</v>
      </c>
      <c r="R16">
        <v>9.571001547928051E-3</v>
      </c>
      <c r="S16">
        <v>108.843540653614</v>
      </c>
      <c r="T16">
        <v>50.349704078128802</v>
      </c>
      <c r="U16">
        <v>7.3938008911037922</v>
      </c>
      <c r="V16">
        <v>218.9067442195263</v>
      </c>
      <c r="W16">
        <v>3.4091022323314468E-4</v>
      </c>
    </row>
    <row r="17" spans="2:23" x14ac:dyDescent="0.25">
      <c r="B17" t="s">
        <v>48</v>
      </c>
      <c r="C17" t="s">
        <v>49</v>
      </c>
      <c r="D17">
        <v>1</v>
      </c>
      <c r="E17" t="s">
        <v>14</v>
      </c>
      <c r="F17" t="s">
        <v>10</v>
      </c>
      <c r="G17" t="s">
        <v>47</v>
      </c>
      <c r="H17">
        <v>57.380160965526358</v>
      </c>
      <c r="I17">
        <v>4.6911297044466414E-6</v>
      </c>
      <c r="J17">
        <v>9.6953752932978531E-8</v>
      </c>
      <c r="K17">
        <v>4.4469170571316599E-7</v>
      </c>
      <c r="L17">
        <v>4.2767062597380478E-6</v>
      </c>
      <c r="M17">
        <v>14.444993471188759</v>
      </c>
      <c r="N17">
        <v>0.23555802723189589</v>
      </c>
      <c r="O17">
        <v>1.3363272157367241</v>
      </c>
      <c r="P17">
        <v>0.79991552054062542</v>
      </c>
      <c r="Q17">
        <v>6.9744791390394578E-2</v>
      </c>
      <c r="R17">
        <v>8.6193085324858962E-2</v>
      </c>
      <c r="S17">
        <v>256.110509705136</v>
      </c>
      <c r="T17">
        <v>158.32331278184719</v>
      </c>
      <c r="U17">
        <v>12.84817684562757</v>
      </c>
      <c r="V17">
        <v>811.21451889215564</v>
      </c>
      <c r="W17">
        <v>1.2262499297252099E-2</v>
      </c>
    </row>
    <row r="18" spans="2:23" x14ac:dyDescent="0.25">
      <c r="B18" t="s">
        <v>50</v>
      </c>
      <c r="C18" t="s">
        <v>51</v>
      </c>
      <c r="D18">
        <v>1</v>
      </c>
      <c r="E18" t="s">
        <v>21</v>
      </c>
      <c r="F18" t="s">
        <v>17</v>
      </c>
      <c r="G18" t="s">
        <v>47</v>
      </c>
      <c r="H18">
        <v>899.01139184254578</v>
      </c>
      <c r="I18">
        <v>3.8859131388846087E-5</v>
      </c>
      <c r="J18">
        <v>6.2562254760334193E-7</v>
      </c>
      <c r="K18">
        <v>2.40381719935327E-5</v>
      </c>
      <c r="L18">
        <v>2.7741904800844759E-5</v>
      </c>
      <c r="M18">
        <v>424.0662839863686</v>
      </c>
      <c r="N18">
        <v>2.9374407563772831</v>
      </c>
      <c r="O18">
        <v>5.3795616174667042</v>
      </c>
      <c r="P18">
        <v>10.045459446614529</v>
      </c>
      <c r="Q18">
        <v>1.021317358975921</v>
      </c>
      <c r="R18">
        <v>0.9356294767138249</v>
      </c>
      <c r="S18">
        <v>51948.081780237713</v>
      </c>
      <c r="T18">
        <v>3840.451251087502</v>
      </c>
      <c r="U18">
        <v>597.25805395513419</v>
      </c>
      <c r="V18">
        <v>18319.38887048632</v>
      </c>
      <c r="W18">
        <v>0.15117801694875491</v>
      </c>
    </row>
    <row r="19" spans="2:23" x14ac:dyDescent="0.25">
      <c r="B19" t="s">
        <v>52</v>
      </c>
      <c r="C19" t="s">
        <v>23</v>
      </c>
      <c r="D19">
        <v>1</v>
      </c>
      <c r="E19" t="s">
        <v>14</v>
      </c>
      <c r="F19" t="s">
        <v>10</v>
      </c>
      <c r="G19" t="s">
        <v>47</v>
      </c>
      <c r="H19">
        <v>24.492939788487071</v>
      </c>
      <c r="I19">
        <v>3.0835029069226729E-7</v>
      </c>
      <c r="J19">
        <v>5.5511728568399342E-8</v>
      </c>
      <c r="K19">
        <v>7.471689638610742E-7</v>
      </c>
      <c r="L19">
        <v>1.444294568206527E-6</v>
      </c>
      <c r="M19">
        <v>1.9427132706597661</v>
      </c>
      <c r="N19">
        <v>9.5315321414173648E-2</v>
      </c>
      <c r="O19">
        <v>0.23070896465370469</v>
      </c>
      <c r="P19">
        <v>0.31346279663005738</v>
      </c>
      <c r="Q19">
        <v>3.4260091348388672E-2</v>
      </c>
      <c r="R19">
        <v>1.301087077919494E-2</v>
      </c>
      <c r="S19">
        <v>668.51603322406436</v>
      </c>
      <c r="T19">
        <v>49.455249940402837</v>
      </c>
      <c r="U19">
        <v>15.404786029451261</v>
      </c>
      <c r="V19">
        <v>258.90840640205118</v>
      </c>
      <c r="W19">
        <v>4.836023941266331E-4</v>
      </c>
    </row>
    <row r="20" spans="2:23" x14ac:dyDescent="0.25">
      <c r="B20" t="s">
        <v>53</v>
      </c>
      <c r="C20" t="s">
        <v>54</v>
      </c>
      <c r="D20">
        <v>1</v>
      </c>
      <c r="E20" t="s">
        <v>14</v>
      </c>
      <c r="F20" t="s">
        <v>18</v>
      </c>
      <c r="G20" t="s">
        <v>47</v>
      </c>
      <c r="H20">
        <v>2.709166002986608</v>
      </c>
      <c r="I20">
        <v>9.6053553831905323E-8</v>
      </c>
      <c r="J20">
        <v>7.1983247394069872E-9</v>
      </c>
      <c r="K20">
        <v>4.9127194628316642E-8</v>
      </c>
      <c r="L20">
        <v>1.7038033865839231E-7</v>
      </c>
      <c r="M20">
        <v>5.2808673480929998E-2</v>
      </c>
      <c r="N20">
        <v>1.4236069750132261E-2</v>
      </c>
      <c r="O20">
        <v>1.341177815485123E-2</v>
      </c>
      <c r="P20">
        <v>2.7982127350621808E-2</v>
      </c>
      <c r="Q20">
        <v>2.8337321011855689E-3</v>
      </c>
      <c r="R20">
        <v>5.2627737990130444E-4</v>
      </c>
      <c r="S20">
        <v>64.245039422065631</v>
      </c>
      <c r="T20">
        <v>31.06917958199282</v>
      </c>
      <c r="U20">
        <v>23.62653744145458</v>
      </c>
      <c r="V20">
        <v>41.942972750968814</v>
      </c>
      <c r="W20">
        <v>1.0336661110997459E-5</v>
      </c>
    </row>
    <row r="21" spans="2:23" x14ac:dyDescent="0.25">
      <c r="B21" t="s">
        <v>55</v>
      </c>
      <c r="C21" t="s">
        <v>56</v>
      </c>
      <c r="D21">
        <v>1</v>
      </c>
      <c r="E21" t="s">
        <v>14</v>
      </c>
      <c r="F21" t="s">
        <v>18</v>
      </c>
      <c r="G21" t="s">
        <v>47</v>
      </c>
      <c r="H21">
        <v>533.30011880049335</v>
      </c>
      <c r="I21">
        <v>1.2363342139077351E-5</v>
      </c>
      <c r="J21">
        <v>2.5487186739293509E-7</v>
      </c>
      <c r="K21">
        <v>6.0630470455270092E-6</v>
      </c>
      <c r="L21">
        <v>9.5817225813565235E-6</v>
      </c>
      <c r="M21">
        <v>330.08838793267017</v>
      </c>
      <c r="N21">
        <v>1.354503642664989</v>
      </c>
      <c r="O21">
        <v>2.6114392120578871</v>
      </c>
      <c r="P21">
        <v>4.153005310393457</v>
      </c>
      <c r="Q21">
        <v>0.46959558789752531</v>
      </c>
      <c r="R21">
        <v>0.46672124205574822</v>
      </c>
      <c r="S21">
        <v>9128.8737956537534</v>
      </c>
      <c r="T21">
        <v>1803.2306893363279</v>
      </c>
      <c r="U21">
        <v>337.36517816496428</v>
      </c>
      <c r="V21">
        <v>12007.998433319421</v>
      </c>
      <c r="W21">
        <v>1.2804215972794339E-3</v>
      </c>
    </row>
    <row r="22" spans="2:23" x14ac:dyDescent="0.25">
      <c r="B22" t="s">
        <v>57</v>
      </c>
      <c r="C22" t="s">
        <v>58</v>
      </c>
      <c r="D22">
        <v>1</v>
      </c>
      <c r="E22" t="s">
        <v>14</v>
      </c>
      <c r="F22" t="s">
        <v>10</v>
      </c>
      <c r="G22" t="s">
        <v>47</v>
      </c>
      <c r="H22">
        <v>42.884451606201281</v>
      </c>
      <c r="I22">
        <v>3.7887182392810358E-6</v>
      </c>
      <c r="J22">
        <v>2.1363364951713379E-8</v>
      </c>
      <c r="K22">
        <v>8.1659013627600426E-7</v>
      </c>
      <c r="L22">
        <v>6.8845108032864534E-7</v>
      </c>
      <c r="M22">
        <v>9.4217007585341221</v>
      </c>
      <c r="N22">
        <v>0.13980544812485929</v>
      </c>
      <c r="O22">
        <v>0.29128667918217499</v>
      </c>
      <c r="P22">
        <v>0.64177839647065904</v>
      </c>
      <c r="Q22">
        <v>5.0539902881566151E-2</v>
      </c>
      <c r="R22">
        <v>2.7129553463174739E-2</v>
      </c>
      <c r="S22">
        <v>109.2247268569166</v>
      </c>
      <c r="T22">
        <v>151.65883285157381</v>
      </c>
      <c r="U22">
        <v>31.01872448639865</v>
      </c>
      <c r="V22">
        <v>495.73796117123032</v>
      </c>
      <c r="W22">
        <v>1.8927635149439001E-4</v>
      </c>
    </row>
    <row r="23" spans="2:23" x14ac:dyDescent="0.25">
      <c r="B23" t="s">
        <v>20</v>
      </c>
      <c r="C23" t="s">
        <v>19</v>
      </c>
      <c r="D23">
        <v>1</v>
      </c>
      <c r="E23" t="s">
        <v>21</v>
      </c>
      <c r="F23" t="s">
        <v>17</v>
      </c>
      <c r="G23" t="s">
        <v>47</v>
      </c>
      <c r="H23">
        <v>353.16691193533711</v>
      </c>
      <c r="I23">
        <v>1.0204327909867259E-5</v>
      </c>
      <c r="J23">
        <v>2.8380999738458598E-7</v>
      </c>
      <c r="K23">
        <v>1.0094572364902951E-5</v>
      </c>
      <c r="L23">
        <v>1.2481949930896601E-5</v>
      </c>
      <c r="M23">
        <v>146.21823467482221</v>
      </c>
      <c r="N23">
        <v>1.4476106453987361</v>
      </c>
      <c r="O23">
        <v>2.232234363065273</v>
      </c>
      <c r="P23">
        <v>5.2534671911286521</v>
      </c>
      <c r="Q23">
        <v>0.51826651457935891</v>
      </c>
      <c r="R23">
        <v>0.51606631117376889</v>
      </c>
      <c r="S23">
        <v>41404.388096441922</v>
      </c>
      <c r="T23">
        <v>1822.2531878607399</v>
      </c>
      <c r="U23">
        <v>185.8492770589267</v>
      </c>
      <c r="V23">
        <v>6990.8291642714667</v>
      </c>
      <c r="W23">
        <v>0.14368910726396289</v>
      </c>
    </row>
    <row r="24" spans="2:23" x14ac:dyDescent="0.25">
      <c r="B24" t="s">
        <v>59</v>
      </c>
      <c r="C24" t="s">
        <v>60</v>
      </c>
      <c r="D24">
        <v>1</v>
      </c>
      <c r="E24" t="s">
        <v>14</v>
      </c>
      <c r="F24" t="s">
        <v>10</v>
      </c>
      <c r="G24" t="s">
        <v>47</v>
      </c>
      <c r="H24">
        <v>21.03174782909408</v>
      </c>
      <c r="I24">
        <v>1.9494120138440699E-7</v>
      </c>
      <c r="J24">
        <v>4.9828129808802677E-8</v>
      </c>
      <c r="K24">
        <v>6.4431437838724375E-7</v>
      </c>
      <c r="L24">
        <v>1.2270221969489849E-6</v>
      </c>
      <c r="M24">
        <v>1.6766007718972931</v>
      </c>
      <c r="N24">
        <v>8.2246245114736369E-2</v>
      </c>
      <c r="O24">
        <v>0.20166380388316921</v>
      </c>
      <c r="P24">
        <v>0.26813889245903649</v>
      </c>
      <c r="Q24">
        <v>2.6875821542585731E-2</v>
      </c>
      <c r="R24">
        <v>1.129272650611418E-2</v>
      </c>
      <c r="S24">
        <v>582.94185001656342</v>
      </c>
      <c r="T24">
        <v>39.702429974030927</v>
      </c>
      <c r="U24">
        <v>12.837580124286291</v>
      </c>
      <c r="V24">
        <v>220.648869398795</v>
      </c>
      <c r="W24">
        <v>4.8938822860435571E-4</v>
      </c>
    </row>
    <row r="25" spans="2:23" x14ac:dyDescent="0.25">
      <c r="B25" t="s">
        <v>61</v>
      </c>
      <c r="C25" t="s">
        <v>61</v>
      </c>
      <c r="D25">
        <v>1</v>
      </c>
      <c r="E25" t="s">
        <v>37</v>
      </c>
      <c r="F25" t="s">
        <v>17</v>
      </c>
      <c r="G25" t="s">
        <v>62</v>
      </c>
      <c r="H25">
        <v>19.611434117698082</v>
      </c>
      <c r="I25">
        <v>5.799342561195458E-7</v>
      </c>
      <c r="J25">
        <v>4.3377347570151826E-9</v>
      </c>
      <c r="K25">
        <v>1.108806796772796E-7</v>
      </c>
      <c r="L25">
        <v>4.3717700665097121E-6</v>
      </c>
      <c r="M25">
        <v>2.2422099669239142</v>
      </c>
      <c r="N25">
        <v>1.0785026090750021</v>
      </c>
      <c r="O25">
        <v>1.173932832623108</v>
      </c>
      <c r="P25">
        <v>6.198855956511089</v>
      </c>
      <c r="Q25">
        <v>0.42887008169656482</v>
      </c>
      <c r="R25">
        <v>6.4770290833684263E-3</v>
      </c>
      <c r="S25">
        <v>208.69796834049299</v>
      </c>
      <c r="T25">
        <v>55.774860453385173</v>
      </c>
      <c r="U25">
        <v>3.0903379731875948</v>
      </c>
      <c r="V25">
        <v>287.66926353371417</v>
      </c>
      <c r="W25">
        <v>1.442405024982231E-5</v>
      </c>
    </row>
    <row r="26" spans="2:23" x14ac:dyDescent="0.25">
      <c r="B26" t="s">
        <v>63</v>
      </c>
      <c r="C26" t="s">
        <v>63</v>
      </c>
      <c r="D26">
        <v>1</v>
      </c>
      <c r="E26" t="s">
        <v>2</v>
      </c>
      <c r="F26" t="s">
        <v>17</v>
      </c>
      <c r="G26" t="s">
        <v>62</v>
      </c>
      <c r="H26">
        <v>5.6049000970669061E-3</v>
      </c>
      <c r="I26">
        <v>0</v>
      </c>
      <c r="J26">
        <v>1.1731011049023639E-6</v>
      </c>
      <c r="K26">
        <v>5.2304431163247123E-8</v>
      </c>
      <c r="L26">
        <v>0</v>
      </c>
      <c r="M26">
        <v>0</v>
      </c>
      <c r="N26">
        <v>1.6279200012552731E-4</v>
      </c>
      <c r="O26">
        <v>0</v>
      </c>
      <c r="P26">
        <v>0</v>
      </c>
      <c r="Q26">
        <v>0</v>
      </c>
      <c r="R26">
        <v>0</v>
      </c>
      <c r="S26">
        <v>55546.819722100547</v>
      </c>
      <c r="T26">
        <v>0</v>
      </c>
      <c r="U26">
        <v>0</v>
      </c>
      <c r="V26">
        <v>0</v>
      </c>
      <c r="W26">
        <v>0</v>
      </c>
    </row>
    <row r="27" spans="2:23" x14ac:dyDescent="0.25">
      <c r="B27" t="s">
        <v>22</v>
      </c>
      <c r="C27" t="s">
        <v>64</v>
      </c>
      <c r="D27">
        <v>1</v>
      </c>
      <c r="E27" t="s">
        <v>16</v>
      </c>
      <c r="F27" t="s">
        <v>10</v>
      </c>
      <c r="G27" t="s">
        <v>73</v>
      </c>
      <c r="H27">
        <v>0.10297200987653531</v>
      </c>
      <c r="I27">
        <v>2.2728404991257991E-9</v>
      </c>
      <c r="J27">
        <v>4.6646365523504751E-11</v>
      </c>
      <c r="K27">
        <v>1.381121513048795E-9</v>
      </c>
      <c r="L27">
        <v>9.9153214100997194E-9</v>
      </c>
      <c r="M27">
        <v>1.917261474112978E-3</v>
      </c>
      <c r="N27">
        <v>4.047900162672719E-4</v>
      </c>
      <c r="O27">
        <v>2.4789790440343779E-4</v>
      </c>
      <c r="P27">
        <v>6.9339207156321361E-4</v>
      </c>
      <c r="Q27">
        <v>6.7888576662631191E-5</v>
      </c>
      <c r="R27">
        <v>7.3909902327941834E-6</v>
      </c>
      <c r="S27">
        <v>1.5579341971866481</v>
      </c>
      <c r="T27">
        <v>1.5427230671516159</v>
      </c>
      <c r="U27">
        <v>7.8651369069316652E-3</v>
      </c>
      <c r="V27">
        <v>1.5314031145888589</v>
      </c>
      <c r="W27">
        <v>2.8688977357737251E-7</v>
      </c>
    </row>
    <row r="28" spans="2:23" x14ac:dyDescent="0.25">
      <c r="B28" t="s">
        <v>65</v>
      </c>
      <c r="C28" t="s">
        <v>66</v>
      </c>
      <c r="D28">
        <v>1</v>
      </c>
      <c r="E28" t="s">
        <v>16</v>
      </c>
      <c r="F28" t="s">
        <v>67</v>
      </c>
      <c r="G28" t="s">
        <v>74</v>
      </c>
      <c r="H28">
        <v>4.7995258617719923E-2</v>
      </c>
      <c r="I28">
        <v>7.9198209008339903E-10</v>
      </c>
      <c r="J28">
        <v>5.1850643332893658E-11</v>
      </c>
      <c r="K28">
        <v>6.9056169916917056E-10</v>
      </c>
      <c r="L28">
        <v>3.8887003773977858E-9</v>
      </c>
      <c r="M28">
        <v>7.767980180994589E-3</v>
      </c>
      <c r="N28">
        <v>4.272346693984957E-4</v>
      </c>
      <c r="O28">
        <v>3.5636899692047551E-4</v>
      </c>
      <c r="P28">
        <v>1.4366739869692479E-3</v>
      </c>
      <c r="Q28">
        <v>1.3489216403065991E-4</v>
      </c>
      <c r="R28">
        <v>1.6029499484554302E-5</v>
      </c>
      <c r="S28">
        <v>0.80116456703382177</v>
      </c>
      <c r="T28">
        <v>0.42669277206773759</v>
      </c>
      <c r="U28">
        <v>1.0809874551267E-2</v>
      </c>
      <c r="V28">
        <v>0.68822085907676522</v>
      </c>
      <c r="W28">
        <v>1.3718889686028649E-7</v>
      </c>
    </row>
    <row r="29" spans="2:23" x14ac:dyDescent="0.25">
      <c r="B29" t="s">
        <v>69</v>
      </c>
      <c r="C29" t="s">
        <v>70</v>
      </c>
      <c r="D29">
        <v>1</v>
      </c>
      <c r="E29" t="s">
        <v>68</v>
      </c>
      <c r="F29" t="s">
        <v>10</v>
      </c>
      <c r="G29" t="s">
        <v>75</v>
      </c>
      <c r="H29">
        <v>0.36656153806436592</v>
      </c>
      <c r="I29">
        <v>7.8547653044888622E-9</v>
      </c>
      <c r="J29">
        <v>3.2096603628507869E-10</v>
      </c>
      <c r="K29">
        <v>5.5400988416512061E-9</v>
      </c>
      <c r="L29">
        <v>1.938357001891802E-8</v>
      </c>
      <c r="M29">
        <v>7.540772292152797E-3</v>
      </c>
      <c r="N29">
        <v>1.496276534543833E-3</v>
      </c>
      <c r="O29">
        <v>1.248410758693955E-3</v>
      </c>
      <c r="P29">
        <v>3.3649560570932569E-3</v>
      </c>
      <c r="Q29">
        <v>3.220824270619488E-4</v>
      </c>
      <c r="R29">
        <v>4.7168632767345323E-5</v>
      </c>
      <c r="S29">
        <v>7.7151083110711749</v>
      </c>
      <c r="T29">
        <v>1.6909170729223819</v>
      </c>
      <c r="U29">
        <v>3.8646680945190547E-2</v>
      </c>
      <c r="V29">
        <v>4.7261657256388778</v>
      </c>
      <c r="W29">
        <v>3.5603649718965809E-6</v>
      </c>
    </row>
    <row r="30" spans="2:23" x14ac:dyDescent="0.25">
      <c r="B30" t="s">
        <v>71</v>
      </c>
      <c r="C30" t="s">
        <v>72</v>
      </c>
      <c r="D30">
        <v>1</v>
      </c>
      <c r="E30" t="s">
        <v>16</v>
      </c>
      <c r="F30" t="s">
        <v>17</v>
      </c>
      <c r="G30" t="s">
        <v>76</v>
      </c>
      <c r="H30">
        <v>7.2280766287294591E-3</v>
      </c>
      <c r="I30">
        <v>1.070149579092513E-10</v>
      </c>
      <c r="J30">
        <v>4.7849525091854743E-12</v>
      </c>
      <c r="K30">
        <v>4.45655449747543E-11</v>
      </c>
      <c r="L30">
        <v>2.072313325207071E-10</v>
      </c>
      <c r="M30">
        <v>4.9277143500034408E-5</v>
      </c>
      <c r="N30">
        <v>1.323745018759449E-4</v>
      </c>
      <c r="O30">
        <v>1.8810235429689561E-4</v>
      </c>
      <c r="P30">
        <v>4.7793821249696438E-4</v>
      </c>
      <c r="Q30">
        <v>4.3151251121721271E-5</v>
      </c>
      <c r="R30">
        <v>2.8043937009778559E-7</v>
      </c>
      <c r="S30">
        <v>8.0060435578518774E-2</v>
      </c>
      <c r="T30">
        <v>6.8208175324393529E-3</v>
      </c>
      <c r="U30">
        <v>2.8680578077900292E-4</v>
      </c>
      <c r="V30">
        <v>8.7149716564650814E-2</v>
      </c>
      <c r="W30">
        <v>8.4113163506924502E-9</v>
      </c>
    </row>
    <row r="33" spans="2:7" ht="75.75" customHeight="1" x14ac:dyDescent="0.25">
      <c r="B33" s="27" t="s">
        <v>127</v>
      </c>
      <c r="C33" s="27"/>
      <c r="D33" s="27"/>
      <c r="E33" s="27"/>
      <c r="F33" s="27"/>
      <c r="G33" s="27"/>
    </row>
    <row r="36" spans="2:7" x14ac:dyDescent="0.25">
      <c r="B36" s="4" t="s">
        <v>125</v>
      </c>
      <c r="C36" s="4" t="s">
        <v>126</v>
      </c>
      <c r="D36" s="4" t="s">
        <v>7</v>
      </c>
    </row>
    <row r="37" spans="2:7" ht="30" x14ac:dyDescent="0.25">
      <c r="B37" s="4" t="s">
        <v>94</v>
      </c>
      <c r="C37" s="4" t="s">
        <v>77</v>
      </c>
      <c r="D37" s="4" t="s">
        <v>95</v>
      </c>
    </row>
    <row r="38" spans="2:7" ht="30" x14ac:dyDescent="0.25">
      <c r="B38" s="4" t="s">
        <v>96</v>
      </c>
      <c r="C38" s="4" t="s">
        <v>78</v>
      </c>
      <c r="D38" s="4" t="s">
        <v>97</v>
      </c>
    </row>
    <row r="39" spans="2:7" ht="30" x14ac:dyDescent="0.25">
      <c r="B39" s="4" t="s">
        <v>124</v>
      </c>
      <c r="C39" s="4" t="s">
        <v>79</v>
      </c>
      <c r="D39" s="4" t="s">
        <v>99</v>
      </c>
    </row>
    <row r="40" spans="2:7" ht="30" x14ac:dyDescent="0.25">
      <c r="B40" s="4" t="s">
        <v>98</v>
      </c>
      <c r="C40" s="4" t="s">
        <v>80</v>
      </c>
      <c r="D40" s="4" t="s">
        <v>99</v>
      </c>
    </row>
    <row r="41" spans="2:7" ht="45" x14ac:dyDescent="0.25">
      <c r="B41" s="4" t="s">
        <v>100</v>
      </c>
      <c r="C41" s="4" t="s">
        <v>81</v>
      </c>
      <c r="D41" s="4" t="s">
        <v>101</v>
      </c>
    </row>
    <row r="42" spans="2:7" ht="30" x14ac:dyDescent="0.25">
      <c r="B42" s="4" t="s">
        <v>102</v>
      </c>
      <c r="C42" s="4" t="s">
        <v>82</v>
      </c>
      <c r="D42" s="4" t="s">
        <v>103</v>
      </c>
    </row>
    <row r="43" spans="2:7" ht="45" x14ac:dyDescent="0.25">
      <c r="B43" s="4" t="s">
        <v>104</v>
      </c>
      <c r="C43" s="4" t="s">
        <v>83</v>
      </c>
      <c r="D43" s="4" t="s">
        <v>105</v>
      </c>
    </row>
    <row r="44" spans="2:7" ht="30" x14ac:dyDescent="0.25">
      <c r="B44" s="4" t="s">
        <v>106</v>
      </c>
      <c r="C44" s="4" t="s">
        <v>84</v>
      </c>
      <c r="D44" s="4" t="s">
        <v>107</v>
      </c>
    </row>
    <row r="45" spans="2:7" ht="30" x14ac:dyDescent="0.25">
      <c r="B45" s="4" t="s">
        <v>108</v>
      </c>
      <c r="C45" s="4" t="s">
        <v>85</v>
      </c>
      <c r="D45" s="4" t="s">
        <v>109</v>
      </c>
    </row>
    <row r="46" spans="2:7" ht="30" x14ac:dyDescent="0.25">
      <c r="B46" s="4" t="s">
        <v>110</v>
      </c>
      <c r="C46" s="4" t="s">
        <v>86</v>
      </c>
      <c r="D46" s="4" t="s">
        <v>111</v>
      </c>
    </row>
    <row r="47" spans="2:7" ht="30" x14ac:dyDescent="0.25">
      <c r="B47" s="4" t="s">
        <v>112</v>
      </c>
      <c r="C47" s="4" t="s">
        <v>87</v>
      </c>
      <c r="D47" s="4" t="s">
        <v>113</v>
      </c>
    </row>
    <row r="48" spans="2:7" ht="30" x14ac:dyDescent="0.25">
      <c r="B48" s="4" t="s">
        <v>114</v>
      </c>
      <c r="C48" s="4" t="s">
        <v>88</v>
      </c>
      <c r="D48" s="4" t="s">
        <v>115</v>
      </c>
    </row>
    <row r="49" spans="1:7" ht="30" x14ac:dyDescent="0.25">
      <c r="B49" s="4" t="s">
        <v>116</v>
      </c>
      <c r="C49" s="4" t="s">
        <v>89</v>
      </c>
      <c r="D49" s="4" t="s">
        <v>117</v>
      </c>
    </row>
    <row r="50" spans="1:7" ht="60" x14ac:dyDescent="0.25">
      <c r="B50" s="4" t="s">
        <v>118</v>
      </c>
      <c r="C50" s="4" t="s">
        <v>90</v>
      </c>
      <c r="D50" s="4" t="s">
        <v>119</v>
      </c>
    </row>
    <row r="51" spans="1:7" ht="45" x14ac:dyDescent="0.25">
      <c r="B51" s="4" t="s">
        <v>120</v>
      </c>
      <c r="C51" s="4" t="s">
        <v>91</v>
      </c>
      <c r="D51" s="4" t="s">
        <v>121</v>
      </c>
    </row>
    <row r="52" spans="1:7" ht="45" x14ac:dyDescent="0.25">
      <c r="B52" s="4" t="s">
        <v>122</v>
      </c>
      <c r="C52" s="4" t="s">
        <v>92</v>
      </c>
      <c r="D52" s="4" t="s">
        <v>123</v>
      </c>
    </row>
    <row r="55" spans="1:7" ht="20.25" thickBot="1" x14ac:dyDescent="0.35">
      <c r="A55" s="30" t="s">
        <v>30</v>
      </c>
    </row>
    <row r="56" spans="1:7" ht="15.75" hidden="1" outlineLevel="1" thickTop="1" x14ac:dyDescent="0.25"/>
    <row r="57" spans="1:7" hidden="1" outlineLevel="1" x14ac:dyDescent="0.25">
      <c r="B57" t="s">
        <v>154</v>
      </c>
      <c r="C57" t="s">
        <v>7</v>
      </c>
      <c r="D57" t="s">
        <v>155</v>
      </c>
      <c r="E57" t="s">
        <v>156</v>
      </c>
      <c r="F57" t="s">
        <v>136</v>
      </c>
      <c r="G57" t="s">
        <v>157</v>
      </c>
    </row>
    <row r="58" spans="1:7" hidden="1" outlineLevel="1" x14ac:dyDescent="0.25">
      <c r="B58">
        <v>1</v>
      </c>
      <c r="C58" t="s">
        <v>14</v>
      </c>
      <c r="D58" t="s">
        <v>212</v>
      </c>
      <c r="E58" t="s">
        <v>213</v>
      </c>
      <c r="F58" t="s">
        <v>17</v>
      </c>
      <c r="G58" t="s">
        <v>15</v>
      </c>
    </row>
    <row r="59" spans="1:7" hidden="1" outlineLevel="1" x14ac:dyDescent="0.25"/>
    <row r="60" spans="1:7" ht="21" collapsed="1" thickTop="1" thickBot="1" x14ac:dyDescent="0.35">
      <c r="A60" s="30" t="s">
        <v>32</v>
      </c>
    </row>
    <row r="61" spans="1:7" ht="15.75" hidden="1" outlineLevel="1" thickTop="1" x14ac:dyDescent="0.25"/>
    <row r="62" spans="1:7" hidden="1" outlineLevel="1" x14ac:dyDescent="0.25">
      <c r="B62" t="s">
        <v>154</v>
      </c>
      <c r="C62" t="s">
        <v>7</v>
      </c>
      <c r="D62" t="s">
        <v>155</v>
      </c>
      <c r="E62" t="s">
        <v>156</v>
      </c>
      <c r="F62" t="s">
        <v>136</v>
      </c>
      <c r="G62" t="s">
        <v>157</v>
      </c>
    </row>
    <row r="63" spans="1:7" hidden="1" outlineLevel="1" x14ac:dyDescent="0.25">
      <c r="B63">
        <v>0.31652999999999998</v>
      </c>
      <c r="C63" t="s">
        <v>2</v>
      </c>
      <c r="D63" t="s">
        <v>252</v>
      </c>
      <c r="E63" t="s">
        <v>252</v>
      </c>
      <c r="F63" t="s">
        <v>17</v>
      </c>
      <c r="G63" t="s">
        <v>31</v>
      </c>
    </row>
    <row r="64" spans="1:7" hidden="1" outlineLevel="1" x14ac:dyDescent="0.25">
      <c r="B64">
        <v>0.27205000000000001</v>
      </c>
      <c r="C64" t="s">
        <v>2</v>
      </c>
      <c r="D64" t="s">
        <v>30</v>
      </c>
      <c r="E64" t="s">
        <v>30</v>
      </c>
      <c r="F64" t="s">
        <v>17</v>
      </c>
      <c r="G64" t="s">
        <v>31</v>
      </c>
    </row>
    <row r="65" spans="1:7" hidden="1" outlineLevel="1" x14ac:dyDescent="0.25">
      <c r="B65">
        <v>0.22788</v>
      </c>
      <c r="C65" t="s">
        <v>2</v>
      </c>
      <c r="D65" t="s">
        <v>253</v>
      </c>
      <c r="E65" t="s">
        <v>253</v>
      </c>
      <c r="F65" t="s">
        <v>17</v>
      </c>
      <c r="G65" t="s">
        <v>31</v>
      </c>
    </row>
    <row r="66" spans="1:7" hidden="1" outlineLevel="1" x14ac:dyDescent="0.25">
      <c r="B66">
        <v>0.18354999999999999</v>
      </c>
      <c r="C66" t="s">
        <v>2</v>
      </c>
      <c r="D66" t="s">
        <v>36</v>
      </c>
      <c r="E66" t="s">
        <v>36</v>
      </c>
      <c r="F66" t="s">
        <v>17</v>
      </c>
      <c r="G66" t="s">
        <v>31</v>
      </c>
    </row>
    <row r="67" spans="1:7" hidden="1" outlineLevel="1" x14ac:dyDescent="0.25"/>
    <row r="68" spans="1:7" ht="21" collapsed="1" thickTop="1" thickBot="1" x14ac:dyDescent="0.35">
      <c r="A68" s="30" t="s">
        <v>33</v>
      </c>
    </row>
    <row r="69" spans="1:7" ht="15.75" hidden="1" outlineLevel="1" thickTop="1" x14ac:dyDescent="0.25"/>
    <row r="70" spans="1:7" hidden="1" outlineLevel="1" x14ac:dyDescent="0.25">
      <c r="B70" t="s">
        <v>154</v>
      </c>
      <c r="C70" t="s">
        <v>7</v>
      </c>
      <c r="D70" t="s">
        <v>155</v>
      </c>
      <c r="E70" t="s">
        <v>156</v>
      </c>
      <c r="F70" t="s">
        <v>136</v>
      </c>
      <c r="G70" t="s">
        <v>157</v>
      </c>
    </row>
    <row r="71" spans="1:7" hidden="1" outlineLevel="1" x14ac:dyDescent="0.25">
      <c r="B71" t="s">
        <v>254</v>
      </c>
      <c r="C71" t="s">
        <v>14</v>
      </c>
      <c r="D71" t="s">
        <v>255</v>
      </c>
      <c r="E71" t="s">
        <v>256</v>
      </c>
      <c r="F71" t="s">
        <v>10</v>
      </c>
      <c r="G71" t="s">
        <v>15</v>
      </c>
    </row>
    <row r="72" spans="1:7" hidden="1" outlineLevel="1" x14ac:dyDescent="0.25">
      <c r="B72" t="s">
        <v>257</v>
      </c>
      <c r="C72" t="s">
        <v>14</v>
      </c>
      <c r="D72" t="s">
        <v>258</v>
      </c>
      <c r="E72" t="s">
        <v>259</v>
      </c>
      <c r="F72" t="s">
        <v>17</v>
      </c>
      <c r="G72" t="s">
        <v>15</v>
      </c>
    </row>
    <row r="73" spans="1:7" hidden="1" outlineLevel="1" x14ac:dyDescent="0.25"/>
    <row r="74" spans="1:7" ht="21" collapsed="1" thickTop="1" thickBot="1" x14ac:dyDescent="0.35">
      <c r="A74" s="30" t="s">
        <v>34</v>
      </c>
    </row>
    <row r="75" spans="1:7" ht="15.75" hidden="1" outlineLevel="1" thickTop="1" x14ac:dyDescent="0.25"/>
    <row r="76" spans="1:7" hidden="1" outlineLevel="1" x14ac:dyDescent="0.25">
      <c r="B76" t="s">
        <v>154</v>
      </c>
      <c r="C76" t="s">
        <v>7</v>
      </c>
      <c r="D76" t="s">
        <v>155</v>
      </c>
      <c r="E76" t="s">
        <v>156</v>
      </c>
      <c r="F76" t="s">
        <v>136</v>
      </c>
      <c r="G76" t="s">
        <v>157</v>
      </c>
    </row>
    <row r="77" spans="1:7" hidden="1" outlineLevel="1" x14ac:dyDescent="0.25">
      <c r="B77" t="s">
        <v>254</v>
      </c>
      <c r="C77" t="s">
        <v>14</v>
      </c>
      <c r="D77" t="s">
        <v>260</v>
      </c>
      <c r="E77" t="s">
        <v>263</v>
      </c>
      <c r="F77" t="s">
        <v>10</v>
      </c>
      <c r="G77" t="s">
        <v>15</v>
      </c>
    </row>
    <row r="78" spans="1:7" hidden="1" outlineLevel="1" x14ac:dyDescent="0.25">
      <c r="B78" t="s">
        <v>257</v>
      </c>
      <c r="C78" t="s">
        <v>14</v>
      </c>
      <c r="D78" t="s">
        <v>261</v>
      </c>
      <c r="E78" t="s">
        <v>262</v>
      </c>
      <c r="F78" t="s">
        <v>17</v>
      </c>
      <c r="G78" t="s">
        <v>15</v>
      </c>
    </row>
    <row r="79" spans="1:7" hidden="1" outlineLevel="1" x14ac:dyDescent="0.25"/>
    <row r="80" spans="1:7" ht="21" collapsed="1" thickTop="1" thickBot="1" x14ac:dyDescent="0.35">
      <c r="A80" s="30" t="s">
        <v>35</v>
      </c>
    </row>
    <row r="81" spans="1:7" ht="15.75" hidden="1" outlineLevel="1" thickTop="1" x14ac:dyDescent="0.25"/>
    <row r="82" spans="1:7" hidden="1" outlineLevel="1" x14ac:dyDescent="0.25">
      <c r="B82" t="s">
        <v>154</v>
      </c>
      <c r="C82" t="s">
        <v>7</v>
      </c>
      <c r="D82" t="s">
        <v>155</v>
      </c>
      <c r="E82" t="s">
        <v>156</v>
      </c>
      <c r="F82" t="s">
        <v>136</v>
      </c>
      <c r="G82" t="s">
        <v>157</v>
      </c>
    </row>
    <row r="83" spans="1:7" hidden="1" outlineLevel="1" x14ac:dyDescent="0.25">
      <c r="B83">
        <v>1</v>
      </c>
      <c r="C83" t="s">
        <v>14</v>
      </c>
      <c r="D83" t="s">
        <v>199</v>
      </c>
      <c r="E83" t="s">
        <v>200</v>
      </c>
      <c r="F83" t="s">
        <v>17</v>
      </c>
      <c r="G83" t="s">
        <v>15</v>
      </c>
    </row>
    <row r="84" spans="1:7" hidden="1" outlineLevel="1" x14ac:dyDescent="0.25"/>
    <row r="85" spans="1:7" ht="21" collapsed="1" thickTop="1" thickBot="1" x14ac:dyDescent="0.35">
      <c r="A85" s="30" t="s">
        <v>36</v>
      </c>
    </row>
    <row r="86" spans="1:7" ht="15.75" hidden="1" outlineLevel="1" thickTop="1" x14ac:dyDescent="0.25"/>
    <row r="87" spans="1:7" hidden="1" outlineLevel="1" x14ac:dyDescent="0.25">
      <c r="B87" t="s">
        <v>154</v>
      </c>
      <c r="C87" t="s">
        <v>7</v>
      </c>
      <c r="D87" t="s">
        <v>155</v>
      </c>
      <c r="E87" t="s">
        <v>156</v>
      </c>
      <c r="F87" t="s">
        <v>136</v>
      </c>
      <c r="G87" t="s">
        <v>157</v>
      </c>
    </row>
    <row r="88" spans="1:7" hidden="1" outlineLevel="1" x14ac:dyDescent="0.25">
      <c r="B88" t="s">
        <v>214</v>
      </c>
      <c r="C88" t="s">
        <v>14</v>
      </c>
      <c r="D88" t="s">
        <v>215</v>
      </c>
      <c r="E88" t="s">
        <v>216</v>
      </c>
      <c r="F88" t="s">
        <v>10</v>
      </c>
      <c r="G88" t="s">
        <v>15</v>
      </c>
    </row>
    <row r="89" spans="1:7" hidden="1" outlineLevel="1" x14ac:dyDescent="0.25">
      <c r="B89" t="s">
        <v>217</v>
      </c>
      <c r="C89" t="s">
        <v>14</v>
      </c>
      <c r="D89" t="s">
        <v>199</v>
      </c>
      <c r="E89" t="s">
        <v>200</v>
      </c>
      <c r="F89" t="s">
        <v>17</v>
      </c>
      <c r="G89" t="s">
        <v>15</v>
      </c>
    </row>
    <row r="90" spans="1:7" hidden="1" outlineLevel="1" x14ac:dyDescent="0.25"/>
    <row r="91" spans="1:7" ht="21" collapsed="1" thickTop="1" thickBot="1" x14ac:dyDescent="0.35">
      <c r="A91" s="30" t="s">
        <v>38</v>
      </c>
    </row>
    <row r="92" spans="1:7" ht="15.75" hidden="1" outlineLevel="1" thickTop="1" x14ac:dyDescent="0.25"/>
    <row r="93" spans="1:7" hidden="1" outlineLevel="1" x14ac:dyDescent="0.25">
      <c r="B93" t="s">
        <v>154</v>
      </c>
      <c r="C93" t="s">
        <v>7</v>
      </c>
      <c r="D93" t="s">
        <v>155</v>
      </c>
      <c r="E93" t="s">
        <v>156</v>
      </c>
      <c r="F93" t="s">
        <v>136</v>
      </c>
      <c r="G93" t="s">
        <v>157</v>
      </c>
    </row>
    <row r="94" spans="1:7" hidden="1" outlineLevel="1" x14ac:dyDescent="0.25">
      <c r="B94" s="31">
        <v>11</v>
      </c>
      <c r="C94" t="s">
        <v>182</v>
      </c>
      <c r="D94" t="s">
        <v>183</v>
      </c>
      <c r="E94" t="s">
        <v>210</v>
      </c>
      <c r="F94" t="s">
        <v>211</v>
      </c>
      <c r="G94" t="s">
        <v>160</v>
      </c>
    </row>
    <row r="95" spans="1:7" hidden="1" outlineLevel="1" x14ac:dyDescent="0.25">
      <c r="B95" s="31" t="s">
        <v>218</v>
      </c>
      <c r="C95" t="s">
        <v>14</v>
      </c>
      <c r="D95" t="s">
        <v>219</v>
      </c>
      <c r="E95" t="s">
        <v>220</v>
      </c>
      <c r="F95" t="s">
        <v>10</v>
      </c>
      <c r="G95" t="s">
        <v>160</v>
      </c>
    </row>
    <row r="96" spans="1:7" hidden="1" outlineLevel="1" x14ac:dyDescent="0.25">
      <c r="B96" s="31">
        <v>1</v>
      </c>
      <c r="C96" t="s">
        <v>37</v>
      </c>
      <c r="D96" t="s">
        <v>61</v>
      </c>
      <c r="E96" t="s">
        <v>61</v>
      </c>
      <c r="F96" t="s">
        <v>17</v>
      </c>
      <c r="G96" t="s">
        <v>169</v>
      </c>
    </row>
    <row r="97" spans="1:7" hidden="1" outlineLevel="1" x14ac:dyDescent="0.25"/>
    <row r="98" spans="1:7" ht="21" collapsed="1" thickTop="1" thickBot="1" x14ac:dyDescent="0.35">
      <c r="A98" s="30" t="s">
        <v>39</v>
      </c>
    </row>
    <row r="99" spans="1:7" ht="15.75" hidden="1" outlineLevel="1" thickTop="1" x14ac:dyDescent="0.25"/>
    <row r="100" spans="1:7" hidden="1" outlineLevel="1" x14ac:dyDescent="0.25">
      <c r="B100" t="s">
        <v>154</v>
      </c>
      <c r="C100" t="s">
        <v>7</v>
      </c>
      <c r="D100" t="s">
        <v>155</v>
      </c>
      <c r="E100" t="s">
        <v>156</v>
      </c>
      <c r="F100" t="s">
        <v>136</v>
      </c>
      <c r="G100" t="s">
        <v>157</v>
      </c>
    </row>
    <row r="101" spans="1:7" hidden="1" outlineLevel="1" x14ac:dyDescent="0.25">
      <c r="B101" t="s">
        <v>195</v>
      </c>
      <c r="C101" t="s">
        <v>14</v>
      </c>
      <c r="D101" t="s">
        <v>196</v>
      </c>
      <c r="E101" t="s">
        <v>197</v>
      </c>
      <c r="F101" t="s">
        <v>173</v>
      </c>
      <c r="G101" t="s">
        <v>160</v>
      </c>
    </row>
    <row r="102" spans="1:7" hidden="1" outlineLevel="1" x14ac:dyDescent="0.25">
      <c r="B102" t="s">
        <v>198</v>
      </c>
      <c r="C102" t="s">
        <v>14</v>
      </c>
      <c r="D102" t="s">
        <v>199</v>
      </c>
      <c r="E102" t="s">
        <v>200</v>
      </c>
      <c r="F102" t="s">
        <v>17</v>
      </c>
      <c r="G102" t="s">
        <v>15</v>
      </c>
    </row>
    <row r="103" spans="1:7" hidden="1" outlineLevel="1" x14ac:dyDescent="0.25">
      <c r="B103">
        <v>1</v>
      </c>
      <c r="C103" t="s">
        <v>16</v>
      </c>
      <c r="D103" t="s">
        <v>201</v>
      </c>
      <c r="E103" t="s">
        <v>202</v>
      </c>
      <c r="F103" t="s">
        <v>10</v>
      </c>
      <c r="G103" t="s">
        <v>160</v>
      </c>
    </row>
    <row r="104" spans="1:7" hidden="1" outlineLevel="1" x14ac:dyDescent="0.25">
      <c r="B104" t="s">
        <v>195</v>
      </c>
      <c r="C104" t="s">
        <v>14</v>
      </c>
      <c r="D104" t="s">
        <v>203</v>
      </c>
      <c r="E104" t="s">
        <v>203</v>
      </c>
      <c r="F104" t="s">
        <v>10</v>
      </c>
      <c r="G104" t="s">
        <v>160</v>
      </c>
    </row>
    <row r="105" spans="1:7" hidden="1" outlineLevel="1" x14ac:dyDescent="0.25">
      <c r="B105" t="s">
        <v>204</v>
      </c>
      <c r="C105" t="s">
        <v>21</v>
      </c>
      <c r="D105" t="s">
        <v>205</v>
      </c>
      <c r="E105" t="s">
        <v>205</v>
      </c>
      <c r="F105" t="s">
        <v>10</v>
      </c>
      <c r="G105" t="s">
        <v>160</v>
      </c>
    </row>
    <row r="106" spans="1:7" hidden="1" outlineLevel="1" x14ac:dyDescent="0.25">
      <c r="B106" t="s">
        <v>204</v>
      </c>
      <c r="C106" t="s">
        <v>21</v>
      </c>
      <c r="D106" t="s">
        <v>206</v>
      </c>
      <c r="E106" t="s">
        <v>207</v>
      </c>
      <c r="F106" t="s">
        <v>10</v>
      </c>
      <c r="G106" t="s">
        <v>208</v>
      </c>
    </row>
    <row r="107" spans="1:7" hidden="1" outlineLevel="1" x14ac:dyDescent="0.25">
      <c r="B107" t="s">
        <v>209</v>
      </c>
      <c r="C107" t="s">
        <v>182</v>
      </c>
      <c r="D107" t="s">
        <v>183</v>
      </c>
      <c r="E107" t="s">
        <v>210</v>
      </c>
      <c r="F107" t="s">
        <v>211</v>
      </c>
      <c r="G107" t="s">
        <v>160</v>
      </c>
    </row>
    <row r="108" spans="1:7" hidden="1" outlineLevel="1" x14ac:dyDescent="0.25"/>
    <row r="109" spans="1:7" ht="21" collapsed="1" thickTop="1" thickBot="1" x14ac:dyDescent="0.35">
      <c r="A109" s="30" t="s">
        <v>40</v>
      </c>
    </row>
    <row r="110" spans="1:7" ht="15.75" hidden="1" outlineLevel="1" thickTop="1" x14ac:dyDescent="0.25"/>
    <row r="111" spans="1:7" hidden="1" outlineLevel="1" x14ac:dyDescent="0.25">
      <c r="B111" t="s">
        <v>154</v>
      </c>
      <c r="C111" t="s">
        <v>7</v>
      </c>
      <c r="D111" t="s">
        <v>155</v>
      </c>
      <c r="E111" t="s">
        <v>156</v>
      </c>
      <c r="F111" t="s">
        <v>136</v>
      </c>
      <c r="G111" t="s">
        <v>157</v>
      </c>
    </row>
    <row r="112" spans="1:7" hidden="1" outlineLevel="1" x14ac:dyDescent="0.25">
      <c r="B112">
        <v>1</v>
      </c>
      <c r="C112" t="s">
        <v>14</v>
      </c>
      <c r="D112" t="s">
        <v>212</v>
      </c>
      <c r="E112" t="s">
        <v>213</v>
      </c>
      <c r="F112" t="s">
        <v>17</v>
      </c>
      <c r="G112" t="s">
        <v>15</v>
      </c>
    </row>
    <row r="113" spans="1:7" hidden="1" outlineLevel="1" x14ac:dyDescent="0.25"/>
    <row r="114" spans="1:7" ht="21" collapsed="1" thickTop="1" thickBot="1" x14ac:dyDescent="0.35">
      <c r="A114" s="30" t="s">
        <v>42</v>
      </c>
    </row>
    <row r="115" spans="1:7" ht="17.25" hidden="1" customHeight="1" outlineLevel="1" thickTop="1" x14ac:dyDescent="0.35">
      <c r="A115" s="28"/>
    </row>
    <row r="116" spans="1:7" hidden="1" outlineLevel="1" x14ac:dyDescent="0.25">
      <c r="B116" t="s">
        <v>154</v>
      </c>
      <c r="C116" t="s">
        <v>7</v>
      </c>
      <c r="D116" t="s">
        <v>155</v>
      </c>
      <c r="E116" t="s">
        <v>156</v>
      </c>
      <c r="F116" t="s">
        <v>136</v>
      </c>
      <c r="G116" t="s">
        <v>157</v>
      </c>
    </row>
    <row r="117" spans="1:7" hidden="1" outlineLevel="1" x14ac:dyDescent="0.25">
      <c r="B117" s="29" t="s">
        <v>158</v>
      </c>
      <c r="C117" t="s">
        <v>37</v>
      </c>
      <c r="D117" t="s">
        <v>159</v>
      </c>
      <c r="E117" t="s">
        <v>159</v>
      </c>
      <c r="F117" t="s">
        <v>43</v>
      </c>
      <c r="G117" t="s">
        <v>160</v>
      </c>
    </row>
    <row r="118" spans="1:7" hidden="1" outlineLevel="1" x14ac:dyDescent="0.25">
      <c r="B118" s="29">
        <v>2</v>
      </c>
      <c r="C118" t="s">
        <v>37</v>
      </c>
      <c r="D118" t="s">
        <v>161</v>
      </c>
      <c r="E118" t="s">
        <v>161</v>
      </c>
      <c r="F118" t="s">
        <v>43</v>
      </c>
      <c r="G118" t="s">
        <v>160</v>
      </c>
    </row>
    <row r="119" spans="1:7" hidden="1" outlineLevel="1" x14ac:dyDescent="0.25">
      <c r="B119" s="29" t="s">
        <v>162</v>
      </c>
      <c r="C119" t="s">
        <v>37</v>
      </c>
      <c r="D119" t="s">
        <v>163</v>
      </c>
      <c r="E119" t="s">
        <v>163</v>
      </c>
      <c r="F119" t="s">
        <v>43</v>
      </c>
      <c r="G119" t="s">
        <v>160</v>
      </c>
    </row>
    <row r="120" spans="1:7" hidden="1" outlineLevel="1" x14ac:dyDescent="0.25">
      <c r="B120" s="29" t="s">
        <v>164</v>
      </c>
      <c r="C120" t="s">
        <v>37</v>
      </c>
      <c r="D120" t="s">
        <v>165</v>
      </c>
      <c r="E120" t="s">
        <v>165</v>
      </c>
      <c r="F120" t="s">
        <v>43</v>
      </c>
      <c r="G120" t="s">
        <v>160</v>
      </c>
    </row>
    <row r="121" spans="1:7" hidden="1" outlineLevel="1" x14ac:dyDescent="0.25">
      <c r="B121" s="29" t="s">
        <v>166</v>
      </c>
      <c r="C121" t="s">
        <v>167</v>
      </c>
      <c r="D121" t="s">
        <v>168</v>
      </c>
      <c r="E121" t="s">
        <v>168</v>
      </c>
      <c r="F121" t="s">
        <v>17</v>
      </c>
      <c r="G121" t="s">
        <v>169</v>
      </c>
    </row>
    <row r="122" spans="1:7" hidden="1" outlineLevel="1" x14ac:dyDescent="0.25">
      <c r="B122" s="29" t="s">
        <v>170</v>
      </c>
      <c r="C122" t="s">
        <v>14</v>
      </c>
      <c r="D122" t="s">
        <v>171</v>
      </c>
      <c r="E122" t="s">
        <v>172</v>
      </c>
      <c r="F122" t="s">
        <v>173</v>
      </c>
      <c r="G122" t="s">
        <v>160</v>
      </c>
    </row>
    <row r="123" spans="1:7" hidden="1" outlineLevel="1" x14ac:dyDescent="0.25">
      <c r="B123" s="29" t="s">
        <v>174</v>
      </c>
      <c r="C123" t="s">
        <v>14</v>
      </c>
      <c r="D123" t="s">
        <v>175</v>
      </c>
      <c r="E123" t="s">
        <v>176</v>
      </c>
      <c r="F123" t="s">
        <v>67</v>
      </c>
      <c r="G123" t="s">
        <v>160</v>
      </c>
    </row>
    <row r="124" spans="1:7" hidden="1" outlineLevel="1" x14ac:dyDescent="0.25">
      <c r="B124" s="29" t="s">
        <v>177</v>
      </c>
      <c r="C124" t="s">
        <v>178</v>
      </c>
      <c r="D124" t="s">
        <v>179</v>
      </c>
      <c r="E124" t="s">
        <v>180</v>
      </c>
      <c r="F124" t="s">
        <v>17</v>
      </c>
      <c r="G124" t="s">
        <v>160</v>
      </c>
    </row>
    <row r="125" spans="1:7" hidden="1" outlineLevel="1" x14ac:dyDescent="0.25">
      <c r="B125" s="29" t="s">
        <v>181</v>
      </c>
      <c r="C125" t="s">
        <v>182</v>
      </c>
      <c r="D125" t="s">
        <v>183</v>
      </c>
      <c r="E125" t="s">
        <v>184</v>
      </c>
      <c r="F125" t="s">
        <v>67</v>
      </c>
      <c r="G125" t="s">
        <v>160</v>
      </c>
    </row>
    <row r="126" spans="1:7" hidden="1" outlineLevel="1" x14ac:dyDescent="0.25">
      <c r="B126" s="29" t="s">
        <v>185</v>
      </c>
      <c r="C126" t="s">
        <v>178</v>
      </c>
      <c r="D126" t="s">
        <v>186</v>
      </c>
      <c r="E126" t="s">
        <v>187</v>
      </c>
      <c r="F126" t="s">
        <v>67</v>
      </c>
      <c r="G126" t="s">
        <v>160</v>
      </c>
    </row>
    <row r="127" spans="1:7" hidden="1" outlineLevel="1" x14ac:dyDescent="0.25">
      <c r="B127" s="29" t="s">
        <v>188</v>
      </c>
      <c r="C127" t="s">
        <v>189</v>
      </c>
      <c r="D127" t="s">
        <v>190</v>
      </c>
      <c r="E127" t="s">
        <v>191</v>
      </c>
      <c r="F127" t="s">
        <v>67</v>
      </c>
      <c r="G127" t="s">
        <v>160</v>
      </c>
    </row>
    <row r="128" spans="1:7" hidden="1" outlineLevel="1" x14ac:dyDescent="0.25">
      <c r="B128" s="29" t="s">
        <v>192</v>
      </c>
      <c r="C128" t="s">
        <v>14</v>
      </c>
      <c r="D128" t="s">
        <v>193</v>
      </c>
      <c r="E128" t="s">
        <v>194</v>
      </c>
      <c r="F128" t="s">
        <v>67</v>
      </c>
      <c r="G128" t="s">
        <v>160</v>
      </c>
    </row>
    <row r="129" spans="1:7" hidden="1" outlineLevel="1" x14ac:dyDescent="0.25">
      <c r="B129" s="29"/>
    </row>
    <row r="130" spans="1:7" ht="21" collapsed="1" thickTop="1" thickBot="1" x14ac:dyDescent="0.35">
      <c r="A130" s="30" t="s">
        <v>44</v>
      </c>
      <c r="B130" s="29"/>
    </row>
    <row r="131" spans="1:7" ht="15.75" hidden="1" outlineLevel="1" thickTop="1" x14ac:dyDescent="0.25">
      <c r="B131" s="29"/>
    </row>
    <row r="132" spans="1:7" hidden="1" outlineLevel="1" x14ac:dyDescent="0.25">
      <c r="B132" s="29" t="s">
        <v>154</v>
      </c>
      <c r="C132" t="s">
        <v>7</v>
      </c>
      <c r="D132" t="s">
        <v>155</v>
      </c>
      <c r="E132" t="s">
        <v>156</v>
      </c>
      <c r="F132" t="s">
        <v>136</v>
      </c>
      <c r="G132" t="s">
        <v>157</v>
      </c>
    </row>
    <row r="133" spans="1:7" hidden="1" outlineLevel="1" x14ac:dyDescent="0.25">
      <c r="B133" s="29" t="s">
        <v>158</v>
      </c>
      <c r="C133" t="s">
        <v>37</v>
      </c>
      <c r="D133" t="s">
        <v>159</v>
      </c>
      <c r="E133" t="s">
        <v>159</v>
      </c>
      <c r="F133" t="s">
        <v>67</v>
      </c>
      <c r="G133" t="s">
        <v>160</v>
      </c>
    </row>
    <row r="134" spans="1:7" hidden="1" outlineLevel="1" x14ac:dyDescent="0.25">
      <c r="B134" s="29">
        <v>2</v>
      </c>
      <c r="C134" t="s">
        <v>37</v>
      </c>
      <c r="D134" t="s">
        <v>161</v>
      </c>
      <c r="E134" t="s">
        <v>161</v>
      </c>
      <c r="F134" t="s">
        <v>67</v>
      </c>
      <c r="G134" t="s">
        <v>160</v>
      </c>
    </row>
    <row r="135" spans="1:7" hidden="1" outlineLevel="1" x14ac:dyDescent="0.25">
      <c r="B135" s="29" t="s">
        <v>162</v>
      </c>
      <c r="C135" t="s">
        <v>37</v>
      </c>
      <c r="D135" t="s">
        <v>163</v>
      </c>
      <c r="E135" t="s">
        <v>163</v>
      </c>
      <c r="F135" t="s">
        <v>67</v>
      </c>
      <c r="G135" t="s">
        <v>160</v>
      </c>
    </row>
    <row r="136" spans="1:7" hidden="1" outlineLevel="1" x14ac:dyDescent="0.25">
      <c r="B136" s="29" t="s">
        <v>164</v>
      </c>
      <c r="C136" t="s">
        <v>37</v>
      </c>
      <c r="D136" t="s">
        <v>165</v>
      </c>
      <c r="E136" t="s">
        <v>165</v>
      </c>
      <c r="F136" t="s">
        <v>43</v>
      </c>
      <c r="G136" t="s">
        <v>160</v>
      </c>
    </row>
    <row r="137" spans="1:7" hidden="1" outlineLevel="1" x14ac:dyDescent="0.25">
      <c r="B137" s="29" t="s">
        <v>166</v>
      </c>
      <c r="C137" t="s">
        <v>167</v>
      </c>
      <c r="D137" t="s">
        <v>168</v>
      </c>
      <c r="E137" t="s">
        <v>168</v>
      </c>
      <c r="F137" t="s">
        <v>17</v>
      </c>
      <c r="G137" t="s">
        <v>169</v>
      </c>
    </row>
    <row r="138" spans="1:7" hidden="1" outlineLevel="1" x14ac:dyDescent="0.25">
      <c r="B138" s="29" t="s">
        <v>170</v>
      </c>
      <c r="C138" t="s">
        <v>14</v>
      </c>
      <c r="D138" t="s">
        <v>171</v>
      </c>
      <c r="E138" t="s">
        <v>172</v>
      </c>
      <c r="F138" t="s">
        <v>173</v>
      </c>
      <c r="G138" t="s">
        <v>160</v>
      </c>
    </row>
    <row r="139" spans="1:7" hidden="1" outlineLevel="1" x14ac:dyDescent="0.25">
      <c r="B139" s="29" t="s">
        <v>174</v>
      </c>
      <c r="C139" t="s">
        <v>14</v>
      </c>
      <c r="D139" t="s">
        <v>175</v>
      </c>
      <c r="E139" t="s">
        <v>176</v>
      </c>
      <c r="F139" t="s">
        <v>67</v>
      </c>
      <c r="G139" t="s">
        <v>160</v>
      </c>
    </row>
    <row r="140" spans="1:7" hidden="1" outlineLevel="1" x14ac:dyDescent="0.25">
      <c r="B140" t="s">
        <v>177</v>
      </c>
      <c r="C140" t="s">
        <v>178</v>
      </c>
      <c r="D140" t="s">
        <v>179</v>
      </c>
      <c r="E140" t="s">
        <v>180</v>
      </c>
      <c r="F140" t="s">
        <v>17</v>
      </c>
      <c r="G140" t="s">
        <v>160</v>
      </c>
    </row>
    <row r="141" spans="1:7" hidden="1" outlineLevel="1" x14ac:dyDescent="0.25">
      <c r="B141" t="s">
        <v>181</v>
      </c>
      <c r="C141" t="s">
        <v>182</v>
      </c>
      <c r="D141" t="s">
        <v>183</v>
      </c>
      <c r="E141" t="s">
        <v>184</v>
      </c>
      <c r="F141" t="s">
        <v>67</v>
      </c>
      <c r="G141" t="s">
        <v>160</v>
      </c>
    </row>
    <row r="142" spans="1:7" hidden="1" outlineLevel="1" x14ac:dyDescent="0.25">
      <c r="B142" t="s">
        <v>185</v>
      </c>
      <c r="C142" t="s">
        <v>178</v>
      </c>
      <c r="D142" t="s">
        <v>186</v>
      </c>
      <c r="E142" t="s">
        <v>187</v>
      </c>
      <c r="F142" t="s">
        <v>67</v>
      </c>
      <c r="G142" t="s">
        <v>160</v>
      </c>
    </row>
    <row r="143" spans="1:7" hidden="1" outlineLevel="1" x14ac:dyDescent="0.25">
      <c r="B143" t="s">
        <v>188</v>
      </c>
      <c r="C143" t="s">
        <v>189</v>
      </c>
      <c r="D143" t="s">
        <v>190</v>
      </c>
      <c r="E143" t="s">
        <v>191</v>
      </c>
      <c r="F143" t="s">
        <v>67</v>
      </c>
      <c r="G143" t="s">
        <v>160</v>
      </c>
    </row>
    <row r="144" spans="1:7" hidden="1" outlineLevel="1" x14ac:dyDescent="0.25">
      <c r="B144" t="s">
        <v>192</v>
      </c>
      <c r="C144" t="s">
        <v>14</v>
      </c>
      <c r="D144" t="s">
        <v>193</v>
      </c>
      <c r="E144" t="s">
        <v>194</v>
      </c>
      <c r="F144" t="s">
        <v>67</v>
      </c>
      <c r="G144" t="s">
        <v>160</v>
      </c>
    </row>
    <row r="145" spans="1:7" hidden="1" outlineLevel="1" x14ac:dyDescent="0.25"/>
    <row r="146" spans="1:7" ht="21" collapsed="1" thickTop="1" thickBot="1" x14ac:dyDescent="0.35">
      <c r="A146" s="30" t="s">
        <v>46</v>
      </c>
    </row>
    <row r="147" spans="1:7" ht="15.75" outlineLevel="1" thickTop="1" x14ac:dyDescent="0.25"/>
    <row r="148" spans="1:7" ht="35.25" customHeight="1" outlineLevel="1" x14ac:dyDescent="0.25">
      <c r="B148" s="32" t="s">
        <v>251</v>
      </c>
      <c r="C148" s="32"/>
      <c r="D148" s="32"/>
      <c r="E148" s="32"/>
      <c r="F148" s="32"/>
      <c r="G148" s="32"/>
    </row>
    <row r="149" spans="1:7" outlineLevel="1" x14ac:dyDescent="0.25"/>
    <row r="150" spans="1:7" ht="20.25" thickBot="1" x14ac:dyDescent="0.35">
      <c r="A150" s="30" t="s">
        <v>49</v>
      </c>
    </row>
    <row r="151" spans="1:7" ht="15.75" hidden="1" outlineLevel="1" thickTop="1" x14ac:dyDescent="0.25"/>
    <row r="152" spans="1:7" ht="42.75" hidden="1" customHeight="1" outlineLevel="1" x14ac:dyDescent="0.25">
      <c r="B152" s="32" t="s">
        <v>251</v>
      </c>
      <c r="C152" s="32"/>
      <c r="D152" s="32"/>
      <c r="E152" s="32"/>
      <c r="F152" s="32"/>
      <c r="G152" s="32"/>
    </row>
    <row r="153" spans="1:7" hidden="1" outlineLevel="1" x14ac:dyDescent="0.25"/>
    <row r="154" spans="1:7" ht="21" collapsed="1" thickTop="1" thickBot="1" x14ac:dyDescent="0.35">
      <c r="A154" s="30" t="s">
        <v>51</v>
      </c>
    </row>
    <row r="155" spans="1:7" ht="15.75" hidden="1" outlineLevel="1" thickTop="1" x14ac:dyDescent="0.25"/>
    <row r="156" spans="1:7" hidden="1" outlineLevel="1" x14ac:dyDescent="0.25">
      <c r="B156" t="s">
        <v>154</v>
      </c>
      <c r="C156" t="s">
        <v>7</v>
      </c>
      <c r="D156" t="s">
        <v>155</v>
      </c>
      <c r="E156" t="s">
        <v>156</v>
      </c>
      <c r="F156" t="s">
        <v>136</v>
      </c>
      <c r="G156" t="s">
        <v>157</v>
      </c>
    </row>
    <row r="157" spans="1:7" hidden="1" outlineLevel="1" x14ac:dyDescent="0.25">
      <c r="B157">
        <v>1</v>
      </c>
      <c r="C157" t="s">
        <v>21</v>
      </c>
      <c r="D157" t="s">
        <v>249</v>
      </c>
      <c r="E157" t="s">
        <v>250</v>
      </c>
      <c r="F157" t="s">
        <v>17</v>
      </c>
      <c r="G157" t="s">
        <v>15</v>
      </c>
    </row>
    <row r="158" spans="1:7" hidden="1" outlineLevel="1" x14ac:dyDescent="0.25"/>
    <row r="159" spans="1:7" ht="21" collapsed="1" thickTop="1" thickBot="1" x14ac:dyDescent="0.35">
      <c r="A159" s="30" t="s">
        <v>23</v>
      </c>
    </row>
    <row r="160" spans="1:7" ht="15.75" hidden="1" outlineLevel="1" thickTop="1" x14ac:dyDescent="0.25"/>
    <row r="161" spans="2:7" ht="47.25" hidden="1" customHeight="1" outlineLevel="1" x14ac:dyDescent="0.25">
      <c r="B161" s="32" t="s">
        <v>293</v>
      </c>
      <c r="C161" s="32"/>
      <c r="D161" s="32"/>
      <c r="E161" s="32"/>
      <c r="F161" s="32"/>
      <c r="G161" s="32"/>
    </row>
    <row r="162" spans="2:7" hidden="1" outlineLevel="1" x14ac:dyDescent="0.25"/>
    <row r="163" spans="2:7" hidden="1" outlineLevel="1" x14ac:dyDescent="0.25">
      <c r="B163" s="33" t="s">
        <v>264</v>
      </c>
      <c r="C163" s="33"/>
      <c r="D163" s="33"/>
      <c r="E163" s="33"/>
      <c r="F163" s="33"/>
      <c r="G163" s="33"/>
    </row>
    <row r="164" spans="2:7" hidden="1" outlineLevel="1" x14ac:dyDescent="0.25">
      <c r="B164" t="s">
        <v>154</v>
      </c>
      <c r="C164" t="s">
        <v>7</v>
      </c>
      <c r="D164" t="s">
        <v>155</v>
      </c>
      <c r="E164" t="s">
        <v>156</v>
      </c>
      <c r="F164" t="s">
        <v>136</v>
      </c>
      <c r="G164" t="s">
        <v>157</v>
      </c>
    </row>
    <row r="165" spans="2:7" hidden="1" outlineLevel="1" x14ac:dyDescent="0.25">
      <c r="B165">
        <v>0.93779999999999997</v>
      </c>
      <c r="C165" t="s">
        <v>14</v>
      </c>
      <c r="D165" t="s">
        <v>265</v>
      </c>
      <c r="E165" t="s">
        <v>266</v>
      </c>
      <c r="F165" t="s">
        <v>17</v>
      </c>
      <c r="G165" t="s">
        <v>160</v>
      </c>
    </row>
    <row r="166" spans="2:7" hidden="1" outlineLevel="1" x14ac:dyDescent="0.25">
      <c r="B166">
        <v>0.2</v>
      </c>
      <c r="C166" t="s">
        <v>14</v>
      </c>
      <c r="D166" t="s">
        <v>265</v>
      </c>
      <c r="E166" t="s">
        <v>266</v>
      </c>
      <c r="F166" t="s">
        <v>17</v>
      </c>
      <c r="G166" t="s">
        <v>160</v>
      </c>
    </row>
    <row r="167" spans="2:7" hidden="1" outlineLevel="1" x14ac:dyDescent="0.25">
      <c r="B167">
        <v>1E-3</v>
      </c>
      <c r="C167" t="s">
        <v>14</v>
      </c>
      <c r="D167" t="s">
        <v>267</v>
      </c>
      <c r="E167" t="s">
        <v>268</v>
      </c>
      <c r="F167" t="s">
        <v>17</v>
      </c>
      <c r="G167" t="s">
        <v>160</v>
      </c>
    </row>
    <row r="168" spans="2:7" hidden="1" outlineLevel="1" x14ac:dyDescent="0.25">
      <c r="B168">
        <v>1.1999999999999999E-3</v>
      </c>
      <c r="C168" t="s">
        <v>14</v>
      </c>
      <c r="D168" t="s">
        <v>269</v>
      </c>
      <c r="E168" t="s">
        <v>270</v>
      </c>
      <c r="F168" t="s">
        <v>17</v>
      </c>
      <c r="G168" t="s">
        <v>160</v>
      </c>
    </row>
    <row r="169" spans="2:7" hidden="1" outlineLevel="1" x14ac:dyDescent="0.25">
      <c r="B169">
        <v>0.03</v>
      </c>
      <c r="C169" t="s">
        <v>14</v>
      </c>
      <c r="D169" t="s">
        <v>271</v>
      </c>
      <c r="E169" t="s">
        <v>272</v>
      </c>
      <c r="F169" t="s">
        <v>17</v>
      </c>
      <c r="G169" t="s">
        <v>160</v>
      </c>
    </row>
    <row r="170" spans="2:7" hidden="1" outlineLevel="1" x14ac:dyDescent="0.25">
      <c r="B170">
        <v>2.5000000000000001E-3</v>
      </c>
      <c r="C170" t="s">
        <v>14</v>
      </c>
      <c r="D170" t="s">
        <v>273</v>
      </c>
      <c r="E170" t="s">
        <v>274</v>
      </c>
      <c r="F170" t="s">
        <v>17</v>
      </c>
      <c r="G170" t="s">
        <v>160</v>
      </c>
    </row>
    <row r="171" spans="2:7" hidden="1" outlineLevel="1" x14ac:dyDescent="0.25">
      <c r="B171">
        <v>2.5999999999999999E-2</v>
      </c>
      <c r="C171" t="s">
        <v>14</v>
      </c>
      <c r="D171" t="s">
        <v>275</v>
      </c>
      <c r="E171" t="s">
        <v>276</v>
      </c>
      <c r="F171" t="s">
        <v>17</v>
      </c>
      <c r="G171" t="s">
        <v>160</v>
      </c>
    </row>
    <row r="172" spans="2:7" hidden="1" outlineLevel="1" x14ac:dyDescent="0.25">
      <c r="B172">
        <v>1.5E-3</v>
      </c>
      <c r="C172" t="s">
        <v>14</v>
      </c>
      <c r="D172" t="s">
        <v>277</v>
      </c>
      <c r="E172" t="s">
        <v>278</v>
      </c>
      <c r="F172" t="s">
        <v>17</v>
      </c>
      <c r="G172" t="s">
        <v>160</v>
      </c>
    </row>
    <row r="173" spans="2:7" hidden="1" outlineLevel="1" x14ac:dyDescent="0.25">
      <c r="B173" s="1">
        <v>5.0000000000000002E-5</v>
      </c>
      <c r="C173" t="s">
        <v>14</v>
      </c>
      <c r="D173" t="s">
        <v>279</v>
      </c>
      <c r="E173" t="s">
        <v>280</v>
      </c>
      <c r="F173" t="s">
        <v>10</v>
      </c>
      <c r="G173" t="s">
        <v>160</v>
      </c>
    </row>
    <row r="174" spans="2:7" hidden="1" outlineLevel="1" x14ac:dyDescent="0.25">
      <c r="B174">
        <v>2.2000000000000001E-4</v>
      </c>
      <c r="C174" t="s">
        <v>14</v>
      </c>
      <c r="D174" t="s">
        <v>219</v>
      </c>
      <c r="E174" t="s">
        <v>220</v>
      </c>
      <c r="F174" t="s">
        <v>10</v>
      </c>
      <c r="G174" t="s">
        <v>160</v>
      </c>
    </row>
    <row r="175" spans="2:7" hidden="1" outlineLevel="1" x14ac:dyDescent="0.25">
      <c r="B175">
        <v>2.1099999999999999E-3</v>
      </c>
      <c r="C175" t="s">
        <v>14</v>
      </c>
      <c r="D175" t="s">
        <v>281</v>
      </c>
      <c r="E175" t="s">
        <v>282</v>
      </c>
      <c r="F175" t="s">
        <v>17</v>
      </c>
      <c r="G175" t="s">
        <v>160</v>
      </c>
    </row>
    <row r="176" spans="2:7" hidden="1" outlineLevel="1" x14ac:dyDescent="0.25">
      <c r="B176" s="1">
        <v>1.5400000000000001E-10</v>
      </c>
      <c r="C176" t="s">
        <v>11</v>
      </c>
      <c r="D176" t="s">
        <v>283</v>
      </c>
      <c r="E176" t="s">
        <v>284</v>
      </c>
      <c r="F176" t="s">
        <v>17</v>
      </c>
      <c r="G176" t="s">
        <v>160</v>
      </c>
    </row>
    <row r="177" spans="1:7" hidden="1" outlineLevel="1" x14ac:dyDescent="0.25">
      <c r="B177">
        <v>9.8000000000000004E-2</v>
      </c>
      <c r="C177" t="s">
        <v>182</v>
      </c>
      <c r="D177" t="s">
        <v>285</v>
      </c>
      <c r="E177" t="s">
        <v>286</v>
      </c>
      <c r="F177" t="s">
        <v>10</v>
      </c>
      <c r="G177" t="s">
        <v>47</v>
      </c>
    </row>
    <row r="178" spans="1:7" hidden="1" outlineLevel="1" x14ac:dyDescent="0.25">
      <c r="B178">
        <v>0.19800000000000001</v>
      </c>
      <c r="C178" t="s">
        <v>182</v>
      </c>
      <c r="D178" t="s">
        <v>285</v>
      </c>
      <c r="E178" t="s">
        <v>286</v>
      </c>
      <c r="F178" t="s">
        <v>10</v>
      </c>
      <c r="G178" t="s">
        <v>47</v>
      </c>
    </row>
    <row r="179" spans="1:7" hidden="1" outlineLevel="1" x14ac:dyDescent="0.25">
      <c r="B179">
        <v>0.186</v>
      </c>
      <c r="C179" t="s">
        <v>178</v>
      </c>
      <c r="D179" t="s">
        <v>287</v>
      </c>
      <c r="E179" t="s">
        <v>288</v>
      </c>
      <c r="F179" t="s">
        <v>67</v>
      </c>
      <c r="G179" t="s">
        <v>160</v>
      </c>
    </row>
    <row r="180" spans="1:7" hidden="1" outlineLevel="1" x14ac:dyDescent="0.25">
      <c r="B180">
        <v>4.5999999999999999E-2</v>
      </c>
      <c r="C180" t="s">
        <v>178</v>
      </c>
      <c r="D180" t="s">
        <v>287</v>
      </c>
      <c r="E180" t="s">
        <v>289</v>
      </c>
      <c r="F180" t="s">
        <v>67</v>
      </c>
      <c r="G180" t="s">
        <v>160</v>
      </c>
    </row>
    <row r="181" spans="1:7" hidden="1" outlineLevel="1" x14ac:dyDescent="0.25">
      <c r="B181">
        <v>1.349</v>
      </c>
      <c r="C181" t="s">
        <v>178</v>
      </c>
      <c r="D181" t="s">
        <v>290</v>
      </c>
      <c r="E181" t="s">
        <v>291</v>
      </c>
      <c r="F181" t="s">
        <v>67</v>
      </c>
      <c r="G181" t="s">
        <v>160</v>
      </c>
    </row>
    <row r="182" spans="1:7" hidden="1" outlineLevel="1" x14ac:dyDescent="0.25">
      <c r="B182">
        <v>-0.2</v>
      </c>
      <c r="C182" t="s">
        <v>14</v>
      </c>
      <c r="D182" t="s">
        <v>292</v>
      </c>
      <c r="E182" t="s">
        <v>292</v>
      </c>
      <c r="F182" t="s">
        <v>17</v>
      </c>
      <c r="G182" t="s">
        <v>47</v>
      </c>
    </row>
    <row r="183" spans="1:7" hidden="1" outlineLevel="1" x14ac:dyDescent="0.25"/>
    <row r="184" spans="1:7" hidden="1" outlineLevel="1" x14ac:dyDescent="0.25">
      <c r="B184" s="33" t="s">
        <v>304</v>
      </c>
      <c r="C184" s="33"/>
      <c r="D184" s="33"/>
      <c r="E184" s="33"/>
      <c r="F184" s="33"/>
      <c r="G184" s="33"/>
    </row>
    <row r="185" spans="1:7" hidden="1" outlineLevel="1" x14ac:dyDescent="0.25">
      <c r="B185" t="s">
        <v>154</v>
      </c>
      <c r="C185" t="s">
        <v>7</v>
      </c>
      <c r="D185" t="s">
        <v>302</v>
      </c>
      <c r="E185" t="s">
        <v>303</v>
      </c>
      <c r="F185" t="s">
        <v>157</v>
      </c>
    </row>
    <row r="186" spans="1:7" hidden="1" outlineLevel="1" x14ac:dyDescent="0.25">
      <c r="B186">
        <v>8.3000000000000001E-3</v>
      </c>
      <c r="C186" t="s">
        <v>189</v>
      </c>
      <c r="D186" t="s">
        <v>294</v>
      </c>
      <c r="E186" t="s">
        <v>295</v>
      </c>
      <c r="F186" t="s">
        <v>296</v>
      </c>
    </row>
    <row r="187" spans="1:7" hidden="1" outlineLevel="1" x14ac:dyDescent="0.25">
      <c r="B187">
        <v>1.4999999999999999E-4</v>
      </c>
      <c r="C187" t="s">
        <v>14</v>
      </c>
      <c r="D187" t="s">
        <v>297</v>
      </c>
      <c r="E187" t="s">
        <v>298</v>
      </c>
      <c r="F187" t="s">
        <v>296</v>
      </c>
    </row>
    <row r="188" spans="1:7" hidden="1" outlineLevel="1" x14ac:dyDescent="0.25">
      <c r="B188">
        <v>3.4000000000000002E-4</v>
      </c>
      <c r="C188" t="s">
        <v>14</v>
      </c>
      <c r="D188" t="s">
        <v>299</v>
      </c>
      <c r="E188" t="s">
        <v>300</v>
      </c>
      <c r="F188" t="s">
        <v>296</v>
      </c>
    </row>
    <row r="189" spans="1:7" hidden="1" outlineLevel="1" x14ac:dyDescent="0.25">
      <c r="B189">
        <v>8.6999999999999994E-3</v>
      </c>
      <c r="C189" t="s">
        <v>189</v>
      </c>
      <c r="D189" t="s">
        <v>301</v>
      </c>
      <c r="E189" t="s">
        <v>300</v>
      </c>
      <c r="F189" t="s">
        <v>296</v>
      </c>
    </row>
    <row r="190" spans="1:7" hidden="1" outlineLevel="1" x14ac:dyDescent="0.25"/>
    <row r="191" spans="1:7" ht="21" collapsed="1" thickTop="1" thickBot="1" x14ac:dyDescent="0.35">
      <c r="A191" s="30" t="s">
        <v>54</v>
      </c>
    </row>
    <row r="192" spans="1:7" ht="15.75" hidden="1" outlineLevel="1" thickTop="1" x14ac:dyDescent="0.25"/>
    <row r="193" spans="1:7" hidden="1" outlineLevel="1" x14ac:dyDescent="0.25">
      <c r="B193" s="34" t="s">
        <v>154</v>
      </c>
      <c r="C193" s="35" t="s">
        <v>7</v>
      </c>
      <c r="D193" s="35" t="s">
        <v>155</v>
      </c>
      <c r="E193" s="35" t="s">
        <v>156</v>
      </c>
      <c r="F193" s="35" t="s">
        <v>136</v>
      </c>
      <c r="G193" s="36" t="s">
        <v>157</v>
      </c>
    </row>
    <row r="194" spans="1:7" hidden="1" outlineLevel="1" x14ac:dyDescent="0.25">
      <c r="B194">
        <v>0.45662100500000002</v>
      </c>
      <c r="C194" t="s">
        <v>14</v>
      </c>
      <c r="D194" t="s">
        <v>315</v>
      </c>
      <c r="E194" t="s">
        <v>316</v>
      </c>
      <c r="F194" t="s">
        <v>18</v>
      </c>
      <c r="G194" t="s">
        <v>47</v>
      </c>
    </row>
    <row r="195" spans="1:7" hidden="1" outlineLevel="1" x14ac:dyDescent="0.25">
      <c r="B195">
        <v>0.54337899499999998</v>
      </c>
      <c r="C195" t="s">
        <v>14</v>
      </c>
      <c r="D195" t="s">
        <v>317</v>
      </c>
      <c r="E195" t="s">
        <v>318</v>
      </c>
      <c r="F195" t="s">
        <v>18</v>
      </c>
      <c r="G195" t="s">
        <v>47</v>
      </c>
    </row>
    <row r="196" spans="1:7" hidden="1" outlineLevel="1" x14ac:dyDescent="0.25"/>
    <row r="197" spans="1:7" ht="21" collapsed="1" thickTop="1" thickBot="1" x14ac:dyDescent="0.35">
      <c r="A197" s="30" t="s">
        <v>56</v>
      </c>
    </row>
    <row r="198" spans="1:7" ht="15.75" hidden="1" outlineLevel="1" thickTop="1" x14ac:dyDescent="0.25"/>
    <row r="199" spans="1:7" hidden="1" outlineLevel="1" x14ac:dyDescent="0.25">
      <c r="B199" t="s">
        <v>154</v>
      </c>
      <c r="C199" t="s">
        <v>7</v>
      </c>
      <c r="D199" t="s">
        <v>155</v>
      </c>
      <c r="E199" t="s">
        <v>156</v>
      </c>
      <c r="F199" t="s">
        <v>136</v>
      </c>
      <c r="G199" t="s">
        <v>157</v>
      </c>
    </row>
    <row r="200" spans="1:7" hidden="1" outlineLevel="1" x14ac:dyDescent="0.25">
      <c r="B200">
        <v>1.0309999999999999</v>
      </c>
      <c r="C200" t="s">
        <v>14</v>
      </c>
      <c r="D200" t="s">
        <v>319</v>
      </c>
      <c r="E200" t="s">
        <v>320</v>
      </c>
      <c r="F200" t="s">
        <v>17</v>
      </c>
      <c r="G200" t="s">
        <v>47</v>
      </c>
    </row>
    <row r="201" spans="1:7" hidden="1" outlineLevel="1" x14ac:dyDescent="0.25">
      <c r="B201">
        <v>2</v>
      </c>
      <c r="C201" t="s">
        <v>14</v>
      </c>
      <c r="D201" t="s">
        <v>321</v>
      </c>
      <c r="E201" t="s">
        <v>322</v>
      </c>
      <c r="F201" t="s">
        <v>10</v>
      </c>
      <c r="G201" t="s">
        <v>47</v>
      </c>
    </row>
    <row r="202" spans="1:7" hidden="1" outlineLevel="1" x14ac:dyDescent="0.25">
      <c r="B202">
        <v>18.990407999999999</v>
      </c>
      <c r="C202" t="s">
        <v>16</v>
      </c>
      <c r="D202" t="s">
        <v>323</v>
      </c>
      <c r="E202" t="s">
        <v>324</v>
      </c>
      <c r="F202" t="s">
        <v>17</v>
      </c>
      <c r="G202" t="s">
        <v>160</v>
      </c>
    </row>
    <row r="203" spans="1:7" hidden="1" outlineLevel="1" x14ac:dyDescent="0.25">
      <c r="B203">
        <v>1.7999999999999999E-2</v>
      </c>
      <c r="C203" t="s">
        <v>16</v>
      </c>
      <c r="D203" t="s">
        <v>201</v>
      </c>
      <c r="E203" t="s">
        <v>325</v>
      </c>
      <c r="F203" t="s">
        <v>17</v>
      </c>
      <c r="G203" t="s">
        <v>160</v>
      </c>
    </row>
    <row r="204" spans="1:7" hidden="1" outlineLevel="1" x14ac:dyDescent="0.25">
      <c r="B204">
        <v>1.9607840000000001E-3</v>
      </c>
      <c r="C204" t="s">
        <v>37</v>
      </c>
      <c r="D204" t="s">
        <v>326</v>
      </c>
      <c r="E204" t="s">
        <v>327</v>
      </c>
      <c r="F204" t="s">
        <v>18</v>
      </c>
      <c r="G204" t="s">
        <v>47</v>
      </c>
    </row>
    <row r="205" spans="1:7" hidden="1" outlineLevel="1" x14ac:dyDescent="0.25">
      <c r="B205">
        <v>-3.1E-2</v>
      </c>
      <c r="C205" t="s">
        <v>14</v>
      </c>
      <c r="D205" t="s">
        <v>328</v>
      </c>
      <c r="E205" t="s">
        <v>329</v>
      </c>
      <c r="F205" t="s">
        <v>18</v>
      </c>
      <c r="G205" t="s">
        <v>47</v>
      </c>
    </row>
    <row r="206" spans="1:7" hidden="1" outlineLevel="1" x14ac:dyDescent="0.25">
      <c r="B206">
        <v>8.7209999999999996E-3</v>
      </c>
      <c r="C206" t="s">
        <v>16</v>
      </c>
      <c r="D206" t="s">
        <v>201</v>
      </c>
      <c r="E206" t="s">
        <v>325</v>
      </c>
      <c r="F206" t="s">
        <v>17</v>
      </c>
      <c r="G206" t="s">
        <v>160</v>
      </c>
    </row>
    <row r="207" spans="1:7" hidden="1" outlineLevel="1" x14ac:dyDescent="0.25">
      <c r="B207">
        <v>9.2008526760000002</v>
      </c>
      <c r="C207" t="s">
        <v>16</v>
      </c>
      <c r="D207" t="s">
        <v>323</v>
      </c>
      <c r="E207" t="s">
        <v>324</v>
      </c>
      <c r="F207" t="s">
        <v>17</v>
      </c>
      <c r="G207" t="s">
        <v>160</v>
      </c>
    </row>
    <row r="208" spans="1:7" hidden="1" outlineLevel="1" x14ac:dyDescent="0.25"/>
    <row r="209" spans="1:7" ht="21" collapsed="1" thickTop="1" thickBot="1" x14ac:dyDescent="0.35">
      <c r="A209" s="30" t="s">
        <v>58</v>
      </c>
    </row>
    <row r="210" spans="1:7" ht="15.75" hidden="1" outlineLevel="1" thickTop="1" x14ac:dyDescent="0.25"/>
    <row r="211" spans="1:7" ht="35.25" hidden="1" customHeight="1" outlineLevel="1" x14ac:dyDescent="0.25">
      <c r="B211" s="32" t="s">
        <v>251</v>
      </c>
      <c r="C211" s="32"/>
      <c r="D211" s="32"/>
      <c r="E211" s="32"/>
      <c r="F211" s="32"/>
      <c r="G211" s="32"/>
    </row>
    <row r="212" spans="1:7" hidden="1" outlineLevel="1" x14ac:dyDescent="0.25"/>
    <row r="213" spans="1:7" ht="21" collapsed="1" thickTop="1" thickBot="1" x14ac:dyDescent="0.35">
      <c r="A213" s="30" t="s">
        <v>19</v>
      </c>
    </row>
    <row r="214" spans="1:7" ht="15.75" hidden="1" outlineLevel="1" thickTop="1" x14ac:dyDescent="0.25"/>
    <row r="215" spans="1:7" hidden="1" outlineLevel="1" x14ac:dyDescent="0.25">
      <c r="B215" t="s">
        <v>154</v>
      </c>
      <c r="C215" t="s">
        <v>7</v>
      </c>
      <c r="D215" t="s">
        <v>155</v>
      </c>
      <c r="E215" t="s">
        <v>156</v>
      </c>
      <c r="F215" t="s">
        <v>136</v>
      </c>
      <c r="G215" t="s">
        <v>157</v>
      </c>
    </row>
    <row r="216" spans="1:7" hidden="1" outlineLevel="1" x14ac:dyDescent="0.25">
      <c r="B216">
        <v>1</v>
      </c>
      <c r="C216" t="s">
        <v>21</v>
      </c>
      <c r="D216" t="s">
        <v>249</v>
      </c>
      <c r="E216" t="s">
        <v>19</v>
      </c>
      <c r="F216" t="s">
        <v>17</v>
      </c>
      <c r="G216" t="s">
        <v>15</v>
      </c>
    </row>
    <row r="217" spans="1:7" hidden="1" outlineLevel="1" x14ac:dyDescent="0.25"/>
    <row r="218" spans="1:7" ht="21" collapsed="1" thickTop="1" thickBot="1" x14ac:dyDescent="0.35">
      <c r="A218" s="30" t="s">
        <v>60</v>
      </c>
    </row>
    <row r="219" spans="1:7" ht="15.75" hidden="1" outlineLevel="1" thickTop="1" x14ac:dyDescent="0.25"/>
    <row r="220" spans="1:7" hidden="1" outlineLevel="1" x14ac:dyDescent="0.25">
      <c r="B220" s="32" t="s">
        <v>293</v>
      </c>
      <c r="C220" s="32"/>
      <c r="D220" s="32"/>
      <c r="E220" s="32"/>
      <c r="F220" s="32"/>
      <c r="G220" s="32"/>
    </row>
    <row r="221" spans="1:7" hidden="1" outlineLevel="1" x14ac:dyDescent="0.25"/>
    <row r="222" spans="1:7" hidden="1" outlineLevel="1" x14ac:dyDescent="0.25">
      <c r="B222" s="33" t="s">
        <v>264</v>
      </c>
      <c r="C222" s="33"/>
      <c r="D222" s="33"/>
      <c r="E222" s="33"/>
      <c r="F222" s="33"/>
      <c r="G222" s="33"/>
    </row>
    <row r="223" spans="1:7" hidden="1" outlineLevel="1" x14ac:dyDescent="0.25">
      <c r="B223" t="s">
        <v>154</v>
      </c>
      <c r="C223" t="s">
        <v>7</v>
      </c>
      <c r="D223" t="s">
        <v>155</v>
      </c>
      <c r="E223" t="s">
        <v>156</v>
      </c>
      <c r="F223" t="s">
        <v>136</v>
      </c>
      <c r="G223" t="s">
        <v>157</v>
      </c>
    </row>
    <row r="224" spans="1:7" hidden="1" outlineLevel="1" x14ac:dyDescent="0.25">
      <c r="B224">
        <v>0.87480000000000002</v>
      </c>
      <c r="C224" t="s">
        <v>14</v>
      </c>
      <c r="D224" t="s">
        <v>265</v>
      </c>
      <c r="E224" t="s">
        <v>266</v>
      </c>
      <c r="F224" t="s">
        <v>17</v>
      </c>
      <c r="G224" t="s">
        <v>160</v>
      </c>
    </row>
    <row r="225" spans="2:7" hidden="1" outlineLevel="1" x14ac:dyDescent="0.25">
      <c r="B225">
        <v>0.2</v>
      </c>
      <c r="C225" t="s">
        <v>14</v>
      </c>
      <c r="D225" t="s">
        <v>265</v>
      </c>
      <c r="E225" t="s">
        <v>266</v>
      </c>
      <c r="F225" t="s">
        <v>17</v>
      </c>
      <c r="G225" t="s">
        <v>160</v>
      </c>
    </row>
    <row r="226" spans="2:7" hidden="1" outlineLevel="1" x14ac:dyDescent="0.25">
      <c r="B226">
        <v>1.1999999999999999E-3</v>
      </c>
      <c r="C226" t="s">
        <v>14</v>
      </c>
      <c r="D226" t="s">
        <v>267</v>
      </c>
      <c r="E226" t="s">
        <v>268</v>
      </c>
      <c r="F226" t="s">
        <v>17</v>
      </c>
      <c r="G226" t="s">
        <v>160</v>
      </c>
    </row>
    <row r="227" spans="2:7" hidden="1" outlineLevel="1" x14ac:dyDescent="0.25">
      <c r="B227">
        <v>1.5E-3</v>
      </c>
      <c r="C227" t="s">
        <v>14</v>
      </c>
      <c r="D227" t="s">
        <v>269</v>
      </c>
      <c r="E227" t="s">
        <v>270</v>
      </c>
      <c r="F227" t="s">
        <v>17</v>
      </c>
      <c r="G227" t="s">
        <v>160</v>
      </c>
    </row>
    <row r="228" spans="2:7" hidden="1" outlineLevel="1" x14ac:dyDescent="0.25">
      <c r="B228">
        <v>2.5999999999999999E-2</v>
      </c>
      <c r="C228" t="s">
        <v>14</v>
      </c>
      <c r="D228" t="s">
        <v>271</v>
      </c>
      <c r="E228" t="s">
        <v>272</v>
      </c>
      <c r="F228" t="s">
        <v>17</v>
      </c>
      <c r="G228" t="s">
        <v>160</v>
      </c>
    </row>
    <row r="229" spans="2:7" hidden="1" outlineLevel="1" x14ac:dyDescent="0.25">
      <c r="B229">
        <v>1E-3</v>
      </c>
      <c r="C229" t="s">
        <v>14</v>
      </c>
      <c r="D229" t="s">
        <v>305</v>
      </c>
      <c r="E229" t="s">
        <v>306</v>
      </c>
      <c r="F229" t="s">
        <v>17</v>
      </c>
      <c r="G229" t="s">
        <v>160</v>
      </c>
    </row>
    <row r="230" spans="2:7" hidden="1" outlineLevel="1" x14ac:dyDescent="0.25">
      <c r="B230">
        <v>2.5999999999999999E-3</v>
      </c>
      <c r="C230" t="s">
        <v>14</v>
      </c>
      <c r="D230" t="s">
        <v>273</v>
      </c>
      <c r="E230" t="s">
        <v>274</v>
      </c>
      <c r="F230" t="s">
        <v>17</v>
      </c>
      <c r="G230" t="s">
        <v>160</v>
      </c>
    </row>
    <row r="231" spans="2:7" hidden="1" outlineLevel="1" x14ac:dyDescent="0.25">
      <c r="B231">
        <v>4.0000000000000002E-4</v>
      </c>
      <c r="C231" t="s">
        <v>14</v>
      </c>
      <c r="D231" t="s">
        <v>307</v>
      </c>
      <c r="E231" t="s">
        <v>308</v>
      </c>
      <c r="F231" t="s">
        <v>17</v>
      </c>
      <c r="G231" t="s">
        <v>160</v>
      </c>
    </row>
    <row r="232" spans="2:7" hidden="1" outlineLevel="1" x14ac:dyDescent="0.25">
      <c r="B232" s="1">
        <v>6.7000000000000004E-2</v>
      </c>
      <c r="C232" t="s">
        <v>14</v>
      </c>
      <c r="D232" t="s">
        <v>309</v>
      </c>
      <c r="E232" t="s">
        <v>310</v>
      </c>
      <c r="F232" t="s">
        <v>17</v>
      </c>
      <c r="G232" t="s">
        <v>160</v>
      </c>
    </row>
    <row r="233" spans="2:7" hidden="1" outlineLevel="1" x14ac:dyDescent="0.25">
      <c r="B233">
        <v>1.5E-3</v>
      </c>
      <c r="C233" t="s">
        <v>14</v>
      </c>
      <c r="D233" t="s">
        <v>277</v>
      </c>
      <c r="E233" t="s">
        <v>278</v>
      </c>
      <c r="F233" t="s">
        <v>17</v>
      </c>
      <c r="G233" t="s">
        <v>160</v>
      </c>
    </row>
    <row r="234" spans="2:7" hidden="1" outlineLevel="1" x14ac:dyDescent="0.25">
      <c r="B234">
        <v>5.9999999999999995E-4</v>
      </c>
      <c r="C234" t="s">
        <v>14</v>
      </c>
      <c r="D234" t="s">
        <v>311</v>
      </c>
      <c r="E234" t="s">
        <v>312</v>
      </c>
      <c r="F234" t="s">
        <v>17</v>
      </c>
      <c r="G234" t="s">
        <v>160</v>
      </c>
    </row>
    <row r="235" spans="2:7" hidden="1" outlineLevel="1" x14ac:dyDescent="0.25">
      <c r="B235" s="1">
        <v>2.1099999999999999E-3</v>
      </c>
      <c r="C235" t="s">
        <v>14</v>
      </c>
      <c r="D235" t="s">
        <v>313</v>
      </c>
      <c r="E235" t="s">
        <v>314</v>
      </c>
      <c r="F235" t="s">
        <v>10</v>
      </c>
      <c r="G235" t="s">
        <v>160</v>
      </c>
    </row>
    <row r="236" spans="2:7" hidden="1" outlineLevel="1" x14ac:dyDescent="0.25">
      <c r="B236" s="1">
        <v>5.0000000000000002E-5</v>
      </c>
      <c r="C236" t="s">
        <v>14</v>
      </c>
      <c r="D236" t="s">
        <v>279</v>
      </c>
      <c r="E236" t="s">
        <v>280</v>
      </c>
      <c r="F236" t="s">
        <v>10</v>
      </c>
      <c r="G236" t="s">
        <v>160</v>
      </c>
    </row>
    <row r="237" spans="2:7" hidden="1" outlineLevel="1" x14ac:dyDescent="0.25">
      <c r="B237">
        <v>2.2000000000000001E-4</v>
      </c>
      <c r="C237" t="s">
        <v>14</v>
      </c>
      <c r="D237" t="s">
        <v>219</v>
      </c>
      <c r="E237" t="s">
        <v>220</v>
      </c>
      <c r="F237" t="s">
        <v>10</v>
      </c>
      <c r="G237" t="s">
        <v>160</v>
      </c>
    </row>
    <row r="238" spans="2:7" hidden="1" outlineLevel="1" x14ac:dyDescent="0.25">
      <c r="B238" s="1">
        <v>1.5400000000000001E-10</v>
      </c>
      <c r="C238" t="s">
        <v>11</v>
      </c>
      <c r="D238" t="s">
        <v>283</v>
      </c>
      <c r="E238" t="s">
        <v>284</v>
      </c>
      <c r="F238" t="s">
        <v>17</v>
      </c>
      <c r="G238" t="s">
        <v>160</v>
      </c>
    </row>
    <row r="239" spans="2:7" hidden="1" outlineLevel="1" x14ac:dyDescent="0.25">
      <c r="B239">
        <v>9.8000000000000004E-2</v>
      </c>
      <c r="C239" t="s">
        <v>182</v>
      </c>
      <c r="D239" t="s">
        <v>285</v>
      </c>
      <c r="E239" t="s">
        <v>286</v>
      </c>
      <c r="F239" t="s">
        <v>10</v>
      </c>
      <c r="G239" t="s">
        <v>47</v>
      </c>
    </row>
    <row r="240" spans="2:7" hidden="1" outlineLevel="1" x14ac:dyDescent="0.25">
      <c r="B240">
        <v>0.19800000000000001</v>
      </c>
      <c r="C240" t="s">
        <v>182</v>
      </c>
      <c r="D240" t="s">
        <v>285</v>
      </c>
      <c r="E240" t="s">
        <v>286</v>
      </c>
      <c r="F240" t="s">
        <v>10</v>
      </c>
      <c r="G240" t="s">
        <v>47</v>
      </c>
    </row>
    <row r="241" spans="1:7" hidden="1" outlineLevel="1" x14ac:dyDescent="0.25">
      <c r="B241">
        <v>0.186</v>
      </c>
      <c r="C241" t="s">
        <v>178</v>
      </c>
      <c r="D241" t="s">
        <v>287</v>
      </c>
      <c r="E241" t="s">
        <v>288</v>
      </c>
      <c r="F241" t="s">
        <v>67</v>
      </c>
      <c r="G241" t="s">
        <v>160</v>
      </c>
    </row>
    <row r="242" spans="1:7" hidden="1" outlineLevel="1" x14ac:dyDescent="0.25">
      <c r="B242">
        <v>4.5999999999999999E-2</v>
      </c>
      <c r="C242" t="s">
        <v>178</v>
      </c>
      <c r="D242" t="s">
        <v>287</v>
      </c>
      <c r="E242" t="s">
        <v>289</v>
      </c>
      <c r="F242" t="s">
        <v>67</v>
      </c>
      <c r="G242" t="s">
        <v>160</v>
      </c>
    </row>
    <row r="243" spans="1:7" hidden="1" outlineLevel="1" x14ac:dyDescent="0.25">
      <c r="B243">
        <v>1.349</v>
      </c>
      <c r="C243" t="s">
        <v>178</v>
      </c>
      <c r="D243" t="s">
        <v>290</v>
      </c>
      <c r="E243" t="s">
        <v>291</v>
      </c>
      <c r="F243" t="s">
        <v>67</v>
      </c>
      <c r="G243" t="s">
        <v>160</v>
      </c>
    </row>
    <row r="244" spans="1:7" hidden="1" outlineLevel="1" x14ac:dyDescent="0.25">
      <c r="B244">
        <v>-0.2</v>
      </c>
      <c r="C244" t="s">
        <v>14</v>
      </c>
      <c r="D244" t="s">
        <v>292</v>
      </c>
      <c r="E244" t="s">
        <v>292</v>
      </c>
      <c r="F244" t="s">
        <v>17</v>
      </c>
      <c r="G244" t="s">
        <v>47</v>
      </c>
    </row>
    <row r="245" spans="1:7" hidden="1" outlineLevel="1" x14ac:dyDescent="0.25"/>
    <row r="246" spans="1:7" hidden="1" outlineLevel="1" x14ac:dyDescent="0.25">
      <c r="B246" s="33" t="s">
        <v>304</v>
      </c>
      <c r="C246" s="33"/>
      <c r="D246" s="33"/>
      <c r="E246" s="33"/>
      <c r="F246" s="33"/>
      <c r="G246" s="33"/>
    </row>
    <row r="247" spans="1:7" hidden="1" outlineLevel="1" x14ac:dyDescent="0.25">
      <c r="B247" t="s">
        <v>154</v>
      </c>
      <c r="C247" t="s">
        <v>7</v>
      </c>
      <c r="D247" t="s">
        <v>302</v>
      </c>
      <c r="E247" t="s">
        <v>303</v>
      </c>
      <c r="F247" t="s">
        <v>157</v>
      </c>
    </row>
    <row r="248" spans="1:7" hidden="1" outlineLevel="1" x14ac:dyDescent="0.25">
      <c r="B248">
        <v>8.3000000000000001E-3</v>
      </c>
      <c r="C248" t="s">
        <v>189</v>
      </c>
      <c r="D248" t="s">
        <v>294</v>
      </c>
      <c r="E248" t="s">
        <v>295</v>
      </c>
      <c r="F248" t="s">
        <v>296</v>
      </c>
    </row>
    <row r="249" spans="1:7" hidden="1" outlineLevel="1" x14ac:dyDescent="0.25">
      <c r="B249">
        <v>1.4999999999999999E-4</v>
      </c>
      <c r="C249" t="s">
        <v>14</v>
      </c>
      <c r="D249" t="s">
        <v>297</v>
      </c>
      <c r="E249" t="s">
        <v>298</v>
      </c>
      <c r="F249" t="s">
        <v>296</v>
      </c>
    </row>
    <row r="250" spans="1:7" hidden="1" outlineLevel="1" x14ac:dyDescent="0.25">
      <c r="B250">
        <v>3.4000000000000002E-4</v>
      </c>
      <c r="C250" t="s">
        <v>14</v>
      </c>
      <c r="D250" t="s">
        <v>299</v>
      </c>
      <c r="E250" t="s">
        <v>300</v>
      </c>
      <c r="F250" t="s">
        <v>296</v>
      </c>
    </row>
    <row r="251" spans="1:7" hidden="1" outlineLevel="1" x14ac:dyDescent="0.25"/>
    <row r="252" spans="1:7" ht="21" collapsed="1" thickTop="1" thickBot="1" x14ac:dyDescent="0.35">
      <c r="A252" s="30" t="s">
        <v>61</v>
      </c>
    </row>
    <row r="253" spans="1:7" ht="15.75" hidden="1" outlineLevel="1" thickTop="1" x14ac:dyDescent="0.25"/>
    <row r="254" spans="1:7" hidden="1" outlineLevel="1" x14ac:dyDescent="0.25">
      <c r="B254" t="s">
        <v>154</v>
      </c>
      <c r="C254" t="s">
        <v>7</v>
      </c>
      <c r="D254" t="s">
        <v>155</v>
      </c>
      <c r="E254" t="s">
        <v>156</v>
      </c>
      <c r="F254" t="s">
        <v>136</v>
      </c>
      <c r="G254" t="s">
        <v>157</v>
      </c>
    </row>
    <row r="255" spans="1:7" hidden="1" outlineLevel="1" x14ac:dyDescent="0.25">
      <c r="B255" t="s">
        <v>221</v>
      </c>
      <c r="C255" t="s">
        <v>14</v>
      </c>
      <c r="D255" t="s">
        <v>222</v>
      </c>
      <c r="E255" t="s">
        <v>223</v>
      </c>
      <c r="F255" t="s">
        <v>10</v>
      </c>
      <c r="G255" t="s">
        <v>160</v>
      </c>
    </row>
    <row r="256" spans="1:7" hidden="1" outlineLevel="1" x14ac:dyDescent="0.25">
      <c r="B256" t="s">
        <v>224</v>
      </c>
      <c r="C256" t="s">
        <v>14</v>
      </c>
      <c r="D256" t="s">
        <v>225</v>
      </c>
      <c r="E256" t="s">
        <v>226</v>
      </c>
      <c r="F256" t="s">
        <v>10</v>
      </c>
      <c r="G256" t="s">
        <v>160</v>
      </c>
    </row>
    <row r="257" spans="1:7" hidden="1" outlineLevel="1" x14ac:dyDescent="0.25">
      <c r="B257" t="s">
        <v>227</v>
      </c>
      <c r="C257" t="s">
        <v>14</v>
      </c>
      <c r="D257" t="s">
        <v>228</v>
      </c>
      <c r="E257" t="s">
        <v>229</v>
      </c>
      <c r="F257" t="s">
        <v>230</v>
      </c>
      <c r="G257" t="s">
        <v>160</v>
      </c>
    </row>
    <row r="258" spans="1:7" hidden="1" outlineLevel="1" x14ac:dyDescent="0.25">
      <c r="B258" t="s">
        <v>231</v>
      </c>
      <c r="C258" t="s">
        <v>14</v>
      </c>
      <c r="D258" t="s">
        <v>232</v>
      </c>
      <c r="E258" t="s">
        <v>233</v>
      </c>
      <c r="F258" t="s">
        <v>10</v>
      </c>
      <c r="G258" t="s">
        <v>160</v>
      </c>
    </row>
    <row r="259" spans="1:7" hidden="1" outlineLevel="1" x14ac:dyDescent="0.25">
      <c r="B259" t="s">
        <v>234</v>
      </c>
      <c r="C259" t="s">
        <v>11</v>
      </c>
      <c r="D259" t="s">
        <v>235</v>
      </c>
      <c r="E259" t="s">
        <v>236</v>
      </c>
      <c r="F259" t="s">
        <v>173</v>
      </c>
      <c r="G259" t="s">
        <v>160</v>
      </c>
    </row>
    <row r="260" spans="1:7" hidden="1" outlineLevel="1" x14ac:dyDescent="0.25">
      <c r="B260" t="s">
        <v>237</v>
      </c>
      <c r="C260" t="s">
        <v>11</v>
      </c>
      <c r="D260" t="s">
        <v>238</v>
      </c>
      <c r="E260" t="s">
        <v>239</v>
      </c>
      <c r="F260" t="s">
        <v>17</v>
      </c>
      <c r="G260" t="s">
        <v>160</v>
      </c>
    </row>
    <row r="261" spans="1:7" hidden="1" outlineLevel="1" x14ac:dyDescent="0.25">
      <c r="B261" t="s">
        <v>240</v>
      </c>
      <c r="C261" t="s">
        <v>14</v>
      </c>
      <c r="D261" t="s">
        <v>171</v>
      </c>
      <c r="E261" t="s">
        <v>241</v>
      </c>
      <c r="F261" t="s">
        <v>173</v>
      </c>
      <c r="G261" t="s">
        <v>160</v>
      </c>
    </row>
    <row r="262" spans="1:7" hidden="1" outlineLevel="1" x14ac:dyDescent="0.25">
      <c r="B262" t="s">
        <v>242</v>
      </c>
      <c r="C262" t="s">
        <v>182</v>
      </c>
      <c r="D262" t="s">
        <v>243</v>
      </c>
      <c r="E262" t="s">
        <v>244</v>
      </c>
      <c r="F262" t="s">
        <v>211</v>
      </c>
      <c r="G262" t="s">
        <v>160</v>
      </c>
    </row>
    <row r="263" spans="1:7" hidden="1" outlineLevel="1" x14ac:dyDescent="0.25">
      <c r="B263" t="s">
        <v>245</v>
      </c>
      <c r="C263" t="s">
        <v>182</v>
      </c>
      <c r="D263" t="s">
        <v>246</v>
      </c>
      <c r="E263" t="s">
        <v>247</v>
      </c>
      <c r="F263" t="s">
        <v>211</v>
      </c>
      <c r="G263" t="s">
        <v>160</v>
      </c>
    </row>
    <row r="264" spans="1:7" hidden="1" outlineLevel="1" x14ac:dyDescent="0.25">
      <c r="B264" t="s">
        <v>248</v>
      </c>
      <c r="C264" t="s">
        <v>182</v>
      </c>
      <c r="D264" t="s">
        <v>183</v>
      </c>
      <c r="E264" t="s">
        <v>210</v>
      </c>
      <c r="F264" t="s">
        <v>211</v>
      </c>
      <c r="G264" t="s">
        <v>160</v>
      </c>
    </row>
    <row r="265" spans="1:7" hidden="1" outlineLevel="1" x14ac:dyDescent="0.25"/>
    <row r="266" spans="1:7" ht="21" collapsed="1" thickTop="1" thickBot="1" x14ac:dyDescent="0.35">
      <c r="A266" s="30" t="s">
        <v>63</v>
      </c>
    </row>
    <row r="267" spans="1:7" ht="15.75" hidden="1" outlineLevel="1" thickTop="1" x14ac:dyDescent="0.25"/>
    <row r="268" spans="1:7" hidden="1" outlineLevel="1" x14ac:dyDescent="0.25">
      <c r="B268" s="33" t="s">
        <v>304</v>
      </c>
      <c r="C268" s="33"/>
      <c r="D268" s="33"/>
      <c r="E268" s="33"/>
      <c r="F268" s="33"/>
      <c r="G268" s="33"/>
    </row>
    <row r="269" spans="1:7" hidden="1" outlineLevel="1" x14ac:dyDescent="0.25">
      <c r="B269" t="s">
        <v>154</v>
      </c>
      <c r="C269" t="s">
        <v>7</v>
      </c>
      <c r="D269" t="s">
        <v>302</v>
      </c>
      <c r="E269" t="s">
        <v>330</v>
      </c>
      <c r="F269" t="s">
        <v>157</v>
      </c>
    </row>
    <row r="270" spans="1:7" hidden="1" outlineLevel="1" x14ac:dyDescent="0.25">
      <c r="B270" t="s">
        <v>331</v>
      </c>
      <c r="C270" t="s">
        <v>14</v>
      </c>
      <c r="D270" t="s">
        <v>332</v>
      </c>
      <c r="E270" t="s">
        <v>333</v>
      </c>
      <c r="F270" t="s">
        <v>296</v>
      </c>
    </row>
    <row r="271" spans="1:7" hidden="1" outlineLevel="1" x14ac:dyDescent="0.25">
      <c r="B271" t="s">
        <v>334</v>
      </c>
      <c r="C271" t="s">
        <v>14</v>
      </c>
      <c r="D271" t="s">
        <v>335</v>
      </c>
      <c r="E271" t="s">
        <v>333</v>
      </c>
      <c r="F271" t="s">
        <v>296</v>
      </c>
    </row>
    <row r="272" spans="1:7" hidden="1" outlineLevel="1" x14ac:dyDescent="0.25">
      <c r="B272" t="s">
        <v>336</v>
      </c>
      <c r="C272" t="s">
        <v>14</v>
      </c>
      <c r="D272" t="s">
        <v>337</v>
      </c>
      <c r="E272" t="s">
        <v>333</v>
      </c>
      <c r="F272" t="s">
        <v>296</v>
      </c>
    </row>
    <row r="273" spans="1:7" hidden="1" outlineLevel="1" x14ac:dyDescent="0.25">
      <c r="B273" t="s">
        <v>338</v>
      </c>
      <c r="C273" t="s">
        <v>14</v>
      </c>
      <c r="D273" t="s">
        <v>339</v>
      </c>
      <c r="E273" t="s">
        <v>333</v>
      </c>
      <c r="F273" t="s">
        <v>296</v>
      </c>
    </row>
    <row r="274" spans="1:7" hidden="1" outlineLevel="1" x14ac:dyDescent="0.25">
      <c r="B274" t="s">
        <v>340</v>
      </c>
      <c r="C274" t="s">
        <v>14</v>
      </c>
      <c r="D274" t="s">
        <v>341</v>
      </c>
      <c r="E274" t="s">
        <v>333</v>
      </c>
      <c r="F274" t="s">
        <v>296</v>
      </c>
    </row>
    <row r="275" spans="1:7" hidden="1" outlineLevel="1" x14ac:dyDescent="0.25">
      <c r="B275" t="s">
        <v>334</v>
      </c>
      <c r="C275" t="s">
        <v>14</v>
      </c>
      <c r="D275" t="s">
        <v>342</v>
      </c>
      <c r="E275" t="s">
        <v>333</v>
      </c>
      <c r="F275" t="s">
        <v>296</v>
      </c>
    </row>
    <row r="276" spans="1:7" hidden="1" outlineLevel="1" x14ac:dyDescent="0.25">
      <c r="B276" t="s">
        <v>343</v>
      </c>
      <c r="C276" t="s">
        <v>14</v>
      </c>
      <c r="D276" t="s">
        <v>344</v>
      </c>
      <c r="E276" t="s">
        <v>333</v>
      </c>
      <c r="F276" t="s">
        <v>296</v>
      </c>
    </row>
    <row r="277" spans="1:7" hidden="1" outlineLevel="1" x14ac:dyDescent="0.25">
      <c r="B277" t="s">
        <v>345</v>
      </c>
      <c r="C277" t="s">
        <v>14</v>
      </c>
      <c r="D277" t="s">
        <v>346</v>
      </c>
      <c r="E277" t="s">
        <v>333</v>
      </c>
      <c r="F277" t="s">
        <v>296</v>
      </c>
    </row>
    <row r="278" spans="1:7" hidden="1" outlineLevel="1" x14ac:dyDescent="0.25">
      <c r="B278" t="s">
        <v>347</v>
      </c>
      <c r="C278" t="s">
        <v>14</v>
      </c>
      <c r="D278" t="s">
        <v>348</v>
      </c>
      <c r="E278" t="s">
        <v>333</v>
      </c>
      <c r="F278" t="s">
        <v>296</v>
      </c>
    </row>
    <row r="279" spans="1:7" hidden="1" outlineLevel="1" x14ac:dyDescent="0.25"/>
    <row r="280" spans="1:7" ht="21" collapsed="1" thickTop="1" thickBot="1" x14ac:dyDescent="0.35">
      <c r="A280" s="30" t="s">
        <v>64</v>
      </c>
    </row>
    <row r="281" spans="1:7" ht="15.75" hidden="1" outlineLevel="1" thickTop="1" x14ac:dyDescent="0.25"/>
    <row r="282" spans="1:7" hidden="1" outlineLevel="1" x14ac:dyDescent="0.25">
      <c r="B282" t="s">
        <v>154</v>
      </c>
      <c r="C282" t="s">
        <v>7</v>
      </c>
      <c r="D282" t="s">
        <v>155</v>
      </c>
      <c r="E282" t="s">
        <v>156</v>
      </c>
      <c r="F282" t="s">
        <v>136</v>
      </c>
      <c r="G282" t="s">
        <v>157</v>
      </c>
    </row>
    <row r="283" spans="1:7" hidden="1" outlineLevel="1" x14ac:dyDescent="0.25">
      <c r="B283">
        <v>1</v>
      </c>
      <c r="C283" t="s">
        <v>16</v>
      </c>
      <c r="D283" t="s">
        <v>22</v>
      </c>
      <c r="E283" t="s">
        <v>22</v>
      </c>
      <c r="F283" t="s">
        <v>10</v>
      </c>
      <c r="G283" t="s">
        <v>160</v>
      </c>
    </row>
    <row r="284" spans="1:7" hidden="1" outlineLevel="1" x14ac:dyDescent="0.25"/>
    <row r="285" spans="1:7" ht="21" collapsed="1" thickTop="1" thickBot="1" x14ac:dyDescent="0.35">
      <c r="A285" s="30" t="s">
        <v>66</v>
      </c>
    </row>
    <row r="286" spans="1:7" ht="15.75" hidden="1" outlineLevel="1" thickTop="1" x14ac:dyDescent="0.25"/>
    <row r="287" spans="1:7" hidden="1" outlineLevel="1" x14ac:dyDescent="0.25">
      <c r="B287" t="s">
        <v>154</v>
      </c>
      <c r="C287" t="s">
        <v>7</v>
      </c>
      <c r="D287" t="s">
        <v>155</v>
      </c>
      <c r="E287" t="s">
        <v>156</v>
      </c>
      <c r="F287" t="s">
        <v>136</v>
      </c>
      <c r="G287" t="s">
        <v>157</v>
      </c>
    </row>
    <row r="288" spans="1:7" hidden="1" outlineLevel="1" x14ac:dyDescent="0.25">
      <c r="B288">
        <v>0.4</v>
      </c>
      <c r="C288" t="s">
        <v>16</v>
      </c>
      <c r="D288" t="s">
        <v>65</v>
      </c>
      <c r="E288" t="s">
        <v>349</v>
      </c>
      <c r="F288" t="s">
        <v>67</v>
      </c>
      <c r="G288" t="s">
        <v>160</v>
      </c>
    </row>
    <row r="289" spans="1:7" hidden="1" outlineLevel="1" x14ac:dyDescent="0.25">
      <c r="B289">
        <v>0.6</v>
      </c>
      <c r="C289" t="s">
        <v>16</v>
      </c>
      <c r="D289" t="s">
        <v>65</v>
      </c>
      <c r="E289" t="s">
        <v>350</v>
      </c>
      <c r="F289" t="s">
        <v>67</v>
      </c>
      <c r="G289" t="s">
        <v>160</v>
      </c>
    </row>
    <row r="290" spans="1:7" hidden="1" outlineLevel="1" x14ac:dyDescent="0.25"/>
    <row r="291" spans="1:7" ht="21" collapsed="1" thickTop="1" thickBot="1" x14ac:dyDescent="0.35">
      <c r="A291" s="30" t="s">
        <v>70</v>
      </c>
    </row>
    <row r="292" spans="1:7" ht="15.75" hidden="1" outlineLevel="1" thickTop="1" x14ac:dyDescent="0.25"/>
    <row r="293" spans="1:7" hidden="1" outlineLevel="1" x14ac:dyDescent="0.25">
      <c r="B293" t="s">
        <v>154</v>
      </c>
      <c r="C293" t="s">
        <v>7</v>
      </c>
      <c r="D293" t="s">
        <v>155</v>
      </c>
      <c r="E293" t="s">
        <v>156</v>
      </c>
      <c r="F293" t="s">
        <v>136</v>
      </c>
      <c r="G293" t="s">
        <v>157</v>
      </c>
    </row>
    <row r="294" spans="1:7" hidden="1" outlineLevel="1" x14ac:dyDescent="0.25">
      <c r="B294">
        <v>1</v>
      </c>
      <c r="C294" t="s">
        <v>68</v>
      </c>
      <c r="D294" t="s">
        <v>69</v>
      </c>
      <c r="E294" t="s">
        <v>69</v>
      </c>
      <c r="F294" t="s">
        <v>10</v>
      </c>
      <c r="G294" t="s">
        <v>160</v>
      </c>
    </row>
    <row r="295" spans="1:7" hidden="1" outlineLevel="1" x14ac:dyDescent="0.25"/>
    <row r="296" spans="1:7" ht="21" collapsed="1" thickTop="1" thickBot="1" x14ac:dyDescent="0.35">
      <c r="A296" s="30" t="s">
        <v>72</v>
      </c>
    </row>
    <row r="297" spans="1:7" ht="15.75" hidden="1" outlineLevel="1" thickTop="1" x14ac:dyDescent="0.25"/>
    <row r="298" spans="1:7" hidden="1" outlineLevel="1" x14ac:dyDescent="0.25">
      <c r="B298" t="s">
        <v>154</v>
      </c>
      <c r="C298" t="s">
        <v>7</v>
      </c>
      <c r="D298" t="s">
        <v>155</v>
      </c>
      <c r="E298" t="s">
        <v>156</v>
      </c>
      <c r="F298" t="s">
        <v>136</v>
      </c>
      <c r="G298" t="s">
        <v>157</v>
      </c>
    </row>
    <row r="299" spans="1:7" hidden="1" outlineLevel="1" x14ac:dyDescent="0.25">
      <c r="B299">
        <v>1</v>
      </c>
      <c r="C299" t="s">
        <v>16</v>
      </c>
      <c r="D299" t="s">
        <v>71</v>
      </c>
      <c r="E299" t="s">
        <v>71</v>
      </c>
      <c r="F299" t="s">
        <v>17</v>
      </c>
      <c r="G299" t="s">
        <v>160</v>
      </c>
    </row>
    <row r="300" spans="1:7" hidden="1" outlineLevel="1" x14ac:dyDescent="0.25"/>
    <row r="301" spans="1:7" ht="15.75" collapsed="1" thickTop="1" x14ac:dyDescent="0.25"/>
  </sheetData>
  <mergeCells count="12">
    <mergeCell ref="B268:G268"/>
    <mergeCell ref="B163:G163"/>
    <mergeCell ref="B184:G184"/>
    <mergeCell ref="B220:G220"/>
    <mergeCell ref="B222:G222"/>
    <mergeCell ref="B246:G246"/>
    <mergeCell ref="B211:G211"/>
    <mergeCell ref="B2:G2"/>
    <mergeCell ref="B33:G33"/>
    <mergeCell ref="B148:G148"/>
    <mergeCell ref="B152:G152"/>
    <mergeCell ref="B161:G161"/>
  </mergeCells>
  <phoneticPr fontId="8" type="noConversion"/>
  <pageMargins left="0.7" right="0.7" top="0.75" bottom="0.75" header="0.3" footer="0.3"/>
  <tableParts count="2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13826-B70E-452F-977F-5A3A17D81BCF}">
  <dimension ref="B2:P20"/>
  <sheetViews>
    <sheetView zoomScale="118" zoomScaleNormal="130" workbookViewId="0"/>
  </sheetViews>
  <sheetFormatPr defaultRowHeight="15" x14ac:dyDescent="0.25"/>
  <cols>
    <col min="1" max="1" width="4.5703125" customWidth="1"/>
    <col min="2" max="2" width="16.85546875" customWidth="1"/>
    <col min="3" max="3" width="42.5703125" customWidth="1"/>
    <col min="4" max="4" width="54.140625" customWidth="1"/>
    <col min="5" max="5" width="10.5703125" customWidth="1"/>
    <col min="6" max="6" width="19.140625" customWidth="1"/>
    <col min="7" max="7" width="11.5703125" customWidth="1"/>
    <col min="8" max="8" width="51.5703125" customWidth="1"/>
    <col min="9" max="9" width="33.7109375" customWidth="1"/>
    <col min="10" max="12" width="22.5703125" customWidth="1"/>
    <col min="13" max="13" width="34" customWidth="1"/>
    <col min="14" max="14" width="43.42578125" customWidth="1"/>
    <col min="15" max="15" width="32.85546875" customWidth="1"/>
    <col min="16" max="16" width="40.28515625" customWidth="1"/>
  </cols>
  <sheetData>
    <row r="2" spans="2:16" x14ac:dyDescent="0.25">
      <c r="B2" t="s">
        <v>5</v>
      </c>
      <c r="C2" t="s">
        <v>132</v>
      </c>
      <c r="D2" t="s">
        <v>128</v>
      </c>
      <c r="E2" t="s">
        <v>6</v>
      </c>
      <c r="F2" t="s">
        <v>7</v>
      </c>
      <c r="G2" t="s">
        <v>136</v>
      </c>
      <c r="H2" t="s">
        <v>138</v>
      </c>
      <c r="I2" s="12" t="s">
        <v>137</v>
      </c>
      <c r="J2" s="13" t="s">
        <v>77</v>
      </c>
      <c r="K2" s="13" t="s">
        <v>78</v>
      </c>
      <c r="L2" s="13" t="s">
        <v>84</v>
      </c>
      <c r="M2" s="13" t="s">
        <v>87</v>
      </c>
      <c r="N2" s="13" t="s">
        <v>92</v>
      </c>
      <c r="O2" s="13" t="s">
        <v>91</v>
      </c>
      <c r="P2" s="13" t="s">
        <v>79</v>
      </c>
    </row>
    <row r="3" spans="2:16" x14ac:dyDescent="0.25">
      <c r="B3" s="10"/>
      <c r="C3" s="10"/>
      <c r="D3" t="str">
        <f>_xlfn.XLOOKUP(LCI[[#This Row],[Product/Process]], datasets[Reference Product], datasets[Activity Name], "Error: Dataset does not match")</f>
        <v>Error: Dataset does not match</v>
      </c>
      <c r="E3" s="10"/>
      <c r="F3" t="str">
        <f>_xlfn.XLOOKUP(LCI[[#This Row],[Product/Process]], datasets[Reference Product], datasets[unit], "Error: unit not found")</f>
        <v>Error: unit not found</v>
      </c>
      <c r="G3" t="str">
        <f>_xlfn.XLOOKUP(LCI[[#This Row],[Product/Process]], datasets[Reference Product], datasets[location], "Error: loc not found")</f>
        <v>Error: loc not found</v>
      </c>
      <c r="H3" s="10" t="s">
        <v>139</v>
      </c>
      <c r="I3" s="12" t="str">
        <f>"--&gt;"</f>
        <v>--&gt;</v>
      </c>
      <c r="J3" t="e" cm="1">
        <f t="array" ref="J3">LCI[[#This Row],[Quantity]]  *  INDEX(datasets[],_xlfn.XMATCH(LCI[[#This Row],[Product/Process]], datasets[Reference Product]), _xlfn.XMATCH(LCI[[#Headers],[Climate Change]],datasets[#Headers]))</f>
        <v>#N/A</v>
      </c>
      <c r="K3" t="e" cm="1">
        <f t="array" ref="K3">LCI[[#This Row],[Quantity]]  *  INDEX(datasets[],_xlfn.XMATCH(LCI[[#This Row],[Product/Process]], datasets[Reference Product]), _xlfn.XMATCH(LCI[[#Headers],[Ozone depletion]],datasets[#Headers]))</f>
        <v>#N/A</v>
      </c>
      <c r="L3" t="e" cm="1">
        <f t="array" ref="L3">LCI[[#This Row],[Quantity]]  *  INDEX(datasets[],_xlfn.XMATCH(LCI[[#This Row],[Product/Process]], datasets[Reference Product]), _xlfn.XMATCH(LCI[[#Headers],[Acidification]],datasets[#Headers]))</f>
        <v>#N/A</v>
      </c>
      <c r="M3" t="e" cm="1">
        <f t="array" ref="M3">LCI[[#This Row],[Quantity]]  *  INDEX(datasets[],_xlfn.XMATCH(LCI[[#This Row],[Product/Process]], datasets[Reference Product]), _xlfn.XMATCH(LCI[[#Headers],[Eutrophication - freshwater]],datasets[#Headers]))</f>
        <v>#N/A</v>
      </c>
      <c r="N3" t="e" cm="1">
        <f t="array" ref="N3">LCI[[#This Row],[Quantity]]  *  INDEX(datasets[],_xlfn.XMATCH(LCI[[#This Row],[Product/Process]], datasets[Reference Product]), _xlfn.XMATCH(LCI[[#Headers],[Resource use: metals and minerals]],datasets[#Headers]))</f>
        <v>#N/A</v>
      </c>
      <c r="O3" t="e" cm="1">
        <f t="array" ref="O3">LCI[[#This Row],[Quantity]]  *  INDEX(datasets[],_xlfn.XMATCH(LCI[[#This Row],[Product/Process]], datasets[Reference Product]), _xlfn.XMATCH(LCI[[#Headers],[Resource use: fossil fuels]],datasets[#Headers]))</f>
        <v>#N/A</v>
      </c>
      <c r="P3" t="e" cm="1">
        <f t="array" ref="P3">LCI[[#This Row],[Quantity]]  *  INDEX(datasets[],_xlfn.XMATCH(LCI[[#This Row],[Product/Process]], datasets[Reference Product]), _xlfn.XMATCH(LCI[[#Headers],[Human Toxicity - cancer effects]],datasets[#Headers]))</f>
        <v>#N/A</v>
      </c>
    </row>
    <row r="4" spans="2:16" x14ac:dyDescent="0.25">
      <c r="B4" s="10"/>
      <c r="C4" s="10"/>
      <c r="D4" t="str">
        <f>_xlfn.XLOOKUP(LCI[[#This Row],[Product/Process]], datasets[Reference Product], datasets[Activity Name], "Error: Dataset does not match")</f>
        <v>Error: Dataset does not match</v>
      </c>
      <c r="E4" s="10"/>
      <c r="F4" t="str">
        <f>_xlfn.XLOOKUP(LCI[[#This Row],[Product/Process]], datasets[Reference Product], datasets[unit], "Error: unit not found")</f>
        <v>Error: unit not found</v>
      </c>
      <c r="G4" t="str">
        <f>_xlfn.XLOOKUP(LCI[[#This Row],[Product/Process]], datasets[Reference Product], datasets[location], "Error: loc not found")</f>
        <v>Error: loc not found</v>
      </c>
      <c r="H4" s="10" t="s">
        <v>139</v>
      </c>
      <c r="I4" s="12" t="str">
        <f t="shared" ref="I4:I20" si="0">"--&gt;"</f>
        <v>--&gt;</v>
      </c>
      <c r="J4" t="e" cm="1">
        <f t="array" ref="J4">LCI[[#This Row],[Quantity]]  *  INDEX(datasets[],_xlfn.XMATCH(LCI[[#This Row],[Product/Process]], datasets[Reference Product]), _xlfn.XMATCH(LCI[[#Headers],[Climate Change]],datasets[#Headers]))</f>
        <v>#N/A</v>
      </c>
      <c r="K4" t="e" cm="1">
        <f t="array" ref="K4">LCI[[#This Row],[Quantity]]  *  INDEX(datasets[],_xlfn.XMATCH(LCI[[#This Row],[Product/Process]], datasets[Reference Product]), _xlfn.XMATCH(LCI[[#Headers],[Ozone depletion]],datasets[#Headers]))</f>
        <v>#N/A</v>
      </c>
      <c r="L4" t="e" cm="1">
        <f t="array" ref="L4">LCI[[#This Row],[Quantity]]  *  INDEX(datasets[],_xlfn.XMATCH(LCI[[#This Row],[Product/Process]], datasets[Reference Product]), _xlfn.XMATCH(LCI[[#Headers],[Acidification]],datasets[#Headers]))</f>
        <v>#N/A</v>
      </c>
      <c r="M4" t="e" cm="1">
        <f t="array" ref="M4">LCI[[#This Row],[Quantity]]  *  INDEX(datasets[],_xlfn.XMATCH(LCI[[#This Row],[Product/Process]], datasets[Reference Product]), _xlfn.XMATCH(LCI[[#Headers],[Eutrophication - freshwater]],datasets[#Headers]))</f>
        <v>#N/A</v>
      </c>
      <c r="N4" t="e" cm="1">
        <f t="array" ref="N4">LCI[[#This Row],[Quantity]]  *  INDEX(datasets[],_xlfn.XMATCH(LCI[[#This Row],[Product/Process]], datasets[Reference Product]), _xlfn.XMATCH(LCI[[#Headers],[Resource use: metals and minerals]],datasets[#Headers]))</f>
        <v>#N/A</v>
      </c>
      <c r="O4" t="e" cm="1">
        <f t="array" ref="O4">LCI[[#This Row],[Quantity]]  *  INDEX(datasets[],_xlfn.XMATCH(LCI[[#This Row],[Product/Process]], datasets[Reference Product]), _xlfn.XMATCH(LCI[[#Headers],[Resource use: fossil fuels]],datasets[#Headers]))</f>
        <v>#N/A</v>
      </c>
      <c r="P4" t="e" cm="1">
        <f t="array" ref="P4">LCI[[#This Row],[Quantity]]  *  INDEX(datasets[],_xlfn.XMATCH(LCI[[#This Row],[Product/Process]], datasets[Reference Product]), _xlfn.XMATCH(LCI[[#Headers],[Human Toxicity - cancer effects]],datasets[#Headers]))</f>
        <v>#N/A</v>
      </c>
    </row>
    <row r="5" spans="2:16" x14ac:dyDescent="0.25">
      <c r="B5" s="10"/>
      <c r="C5" s="10"/>
      <c r="D5" t="str">
        <f>_xlfn.XLOOKUP(LCI[[#This Row],[Product/Process]], datasets[Reference Product], datasets[Activity Name], "Error: Dataset does not match")</f>
        <v>Error: Dataset does not match</v>
      </c>
      <c r="E5" s="10"/>
      <c r="F5" t="str">
        <f>_xlfn.XLOOKUP(LCI[[#This Row],[Product/Process]], datasets[Reference Product], datasets[unit], "Error: unit not found")</f>
        <v>Error: unit not found</v>
      </c>
      <c r="G5" t="str">
        <f>_xlfn.XLOOKUP(LCI[[#This Row],[Product/Process]], datasets[Reference Product], datasets[location], "Error: loc not found")</f>
        <v>Error: loc not found</v>
      </c>
      <c r="H5" s="10" t="s">
        <v>139</v>
      </c>
      <c r="I5" s="12" t="str">
        <f t="shared" si="0"/>
        <v>--&gt;</v>
      </c>
      <c r="J5" t="e" cm="1">
        <f t="array" ref="J5">LCI[[#This Row],[Quantity]]  *  INDEX(datasets[],_xlfn.XMATCH(LCI[[#This Row],[Product/Process]], datasets[Reference Product]), _xlfn.XMATCH(LCI[[#Headers],[Climate Change]],datasets[#Headers]))</f>
        <v>#N/A</v>
      </c>
      <c r="K5" t="e" cm="1">
        <f t="array" ref="K5">LCI[[#This Row],[Quantity]]  *  INDEX(datasets[],_xlfn.XMATCH(LCI[[#This Row],[Product/Process]], datasets[Reference Product]), _xlfn.XMATCH(LCI[[#Headers],[Ozone depletion]],datasets[#Headers]))</f>
        <v>#N/A</v>
      </c>
      <c r="L5" t="e" cm="1">
        <f t="array" ref="L5">LCI[[#This Row],[Quantity]]  *  INDEX(datasets[],_xlfn.XMATCH(LCI[[#This Row],[Product/Process]], datasets[Reference Product]), _xlfn.XMATCH(LCI[[#Headers],[Acidification]],datasets[#Headers]))</f>
        <v>#N/A</v>
      </c>
      <c r="M5" t="e" cm="1">
        <f t="array" ref="M5">LCI[[#This Row],[Quantity]]  *  INDEX(datasets[],_xlfn.XMATCH(LCI[[#This Row],[Product/Process]], datasets[Reference Product]), _xlfn.XMATCH(LCI[[#Headers],[Eutrophication - freshwater]],datasets[#Headers]))</f>
        <v>#N/A</v>
      </c>
      <c r="N5" t="e" cm="1">
        <f t="array" ref="N5">LCI[[#This Row],[Quantity]]  *  INDEX(datasets[],_xlfn.XMATCH(LCI[[#This Row],[Product/Process]], datasets[Reference Product]), _xlfn.XMATCH(LCI[[#Headers],[Resource use: metals and minerals]],datasets[#Headers]))</f>
        <v>#N/A</v>
      </c>
      <c r="O5" t="e" cm="1">
        <f t="array" ref="O5">LCI[[#This Row],[Quantity]]  *  INDEX(datasets[],_xlfn.XMATCH(LCI[[#This Row],[Product/Process]], datasets[Reference Product]), _xlfn.XMATCH(LCI[[#Headers],[Resource use: fossil fuels]],datasets[#Headers]))</f>
        <v>#N/A</v>
      </c>
      <c r="P5" t="e" cm="1">
        <f t="array" ref="P5">LCI[[#This Row],[Quantity]]  *  INDEX(datasets[],_xlfn.XMATCH(LCI[[#This Row],[Product/Process]], datasets[Reference Product]), _xlfn.XMATCH(LCI[[#Headers],[Human Toxicity - cancer effects]],datasets[#Headers]))</f>
        <v>#N/A</v>
      </c>
    </row>
    <row r="6" spans="2:16" x14ac:dyDescent="0.25">
      <c r="B6" s="10"/>
      <c r="C6" s="10"/>
      <c r="D6" t="str">
        <f>_xlfn.XLOOKUP(LCI[[#This Row],[Product/Process]], datasets[Reference Product], datasets[Activity Name], "Error: Dataset does not match")</f>
        <v>Error: Dataset does not match</v>
      </c>
      <c r="E6" s="10"/>
      <c r="F6" t="str">
        <f>_xlfn.XLOOKUP(LCI[[#This Row],[Product/Process]], datasets[Reference Product], datasets[unit], "Error: unit not found")</f>
        <v>Error: unit not found</v>
      </c>
      <c r="G6" t="str">
        <f>_xlfn.XLOOKUP(LCI[[#This Row],[Product/Process]], datasets[Reference Product], datasets[location], "Error: loc not found")</f>
        <v>Error: loc not found</v>
      </c>
      <c r="H6" s="10" t="s">
        <v>139</v>
      </c>
      <c r="I6" s="12" t="str">
        <f t="shared" si="0"/>
        <v>--&gt;</v>
      </c>
      <c r="J6" t="e" cm="1">
        <f t="array" ref="J6">LCI[[#This Row],[Quantity]]  *  INDEX(datasets[],_xlfn.XMATCH(LCI[[#This Row],[Product/Process]], datasets[Reference Product]), _xlfn.XMATCH(LCI[[#Headers],[Climate Change]],datasets[#Headers]))</f>
        <v>#N/A</v>
      </c>
      <c r="K6" t="e" cm="1">
        <f t="array" ref="K6">LCI[[#This Row],[Quantity]]  *  INDEX(datasets[],_xlfn.XMATCH(LCI[[#This Row],[Product/Process]], datasets[Reference Product]), _xlfn.XMATCH(LCI[[#Headers],[Ozone depletion]],datasets[#Headers]))</f>
        <v>#N/A</v>
      </c>
      <c r="L6" t="e" cm="1">
        <f t="array" ref="L6">LCI[[#This Row],[Quantity]]  *  INDEX(datasets[],_xlfn.XMATCH(LCI[[#This Row],[Product/Process]], datasets[Reference Product]), _xlfn.XMATCH(LCI[[#Headers],[Acidification]],datasets[#Headers]))</f>
        <v>#N/A</v>
      </c>
      <c r="M6" t="e" cm="1">
        <f t="array" ref="M6">LCI[[#This Row],[Quantity]]  *  INDEX(datasets[],_xlfn.XMATCH(LCI[[#This Row],[Product/Process]], datasets[Reference Product]), _xlfn.XMATCH(LCI[[#Headers],[Eutrophication - freshwater]],datasets[#Headers]))</f>
        <v>#N/A</v>
      </c>
      <c r="N6" t="e" cm="1">
        <f t="array" ref="N6">LCI[[#This Row],[Quantity]]  *  INDEX(datasets[],_xlfn.XMATCH(LCI[[#This Row],[Product/Process]], datasets[Reference Product]), _xlfn.XMATCH(LCI[[#Headers],[Resource use: metals and minerals]],datasets[#Headers]))</f>
        <v>#N/A</v>
      </c>
      <c r="O6" t="e" cm="1">
        <f t="array" ref="O6">LCI[[#This Row],[Quantity]]  *  INDEX(datasets[],_xlfn.XMATCH(LCI[[#This Row],[Product/Process]], datasets[Reference Product]), _xlfn.XMATCH(LCI[[#Headers],[Resource use: fossil fuels]],datasets[#Headers]))</f>
        <v>#N/A</v>
      </c>
      <c r="P6" t="e" cm="1">
        <f t="array" ref="P6">LCI[[#This Row],[Quantity]]  *  INDEX(datasets[],_xlfn.XMATCH(LCI[[#This Row],[Product/Process]], datasets[Reference Product]), _xlfn.XMATCH(LCI[[#Headers],[Human Toxicity - cancer effects]],datasets[#Headers]))</f>
        <v>#N/A</v>
      </c>
    </row>
    <row r="7" spans="2:16" x14ac:dyDescent="0.25">
      <c r="B7" s="10"/>
      <c r="C7" s="10"/>
      <c r="D7" t="str">
        <f>_xlfn.XLOOKUP(LCI[[#This Row],[Product/Process]], datasets[Reference Product], datasets[Activity Name], "Error: Dataset does not match")</f>
        <v>Error: Dataset does not match</v>
      </c>
      <c r="E7" s="10"/>
      <c r="F7" t="str">
        <f>_xlfn.XLOOKUP(LCI[[#This Row],[Product/Process]], datasets[Reference Product], datasets[unit], "Error: unit not found")</f>
        <v>Error: unit not found</v>
      </c>
      <c r="G7" t="str">
        <f>_xlfn.XLOOKUP(LCI[[#This Row],[Product/Process]], datasets[Reference Product], datasets[location], "Error: loc not found")</f>
        <v>Error: loc not found</v>
      </c>
      <c r="H7" s="10" t="s">
        <v>139</v>
      </c>
      <c r="I7" s="12" t="str">
        <f t="shared" si="0"/>
        <v>--&gt;</v>
      </c>
      <c r="J7" t="e" cm="1">
        <f t="array" ref="J7">LCI[[#This Row],[Quantity]]  *  INDEX(datasets[],_xlfn.XMATCH(LCI[[#This Row],[Product/Process]], datasets[Reference Product]), _xlfn.XMATCH(LCI[[#Headers],[Climate Change]],datasets[#Headers]))</f>
        <v>#N/A</v>
      </c>
      <c r="K7" t="e" cm="1">
        <f t="array" ref="K7">LCI[[#This Row],[Quantity]]  *  INDEX(datasets[],_xlfn.XMATCH(LCI[[#This Row],[Product/Process]], datasets[Reference Product]), _xlfn.XMATCH(LCI[[#Headers],[Ozone depletion]],datasets[#Headers]))</f>
        <v>#N/A</v>
      </c>
      <c r="L7" t="e" cm="1">
        <f t="array" ref="L7">LCI[[#This Row],[Quantity]]  *  INDEX(datasets[],_xlfn.XMATCH(LCI[[#This Row],[Product/Process]], datasets[Reference Product]), _xlfn.XMATCH(LCI[[#Headers],[Acidification]],datasets[#Headers]))</f>
        <v>#N/A</v>
      </c>
      <c r="M7" t="e" cm="1">
        <f t="array" ref="M7">LCI[[#This Row],[Quantity]]  *  INDEX(datasets[],_xlfn.XMATCH(LCI[[#This Row],[Product/Process]], datasets[Reference Product]), _xlfn.XMATCH(LCI[[#Headers],[Eutrophication - freshwater]],datasets[#Headers]))</f>
        <v>#N/A</v>
      </c>
      <c r="N7" t="e" cm="1">
        <f t="array" ref="N7">LCI[[#This Row],[Quantity]]  *  INDEX(datasets[],_xlfn.XMATCH(LCI[[#This Row],[Product/Process]], datasets[Reference Product]), _xlfn.XMATCH(LCI[[#Headers],[Resource use: metals and minerals]],datasets[#Headers]))</f>
        <v>#N/A</v>
      </c>
      <c r="O7" t="e" cm="1">
        <f t="array" ref="O7">LCI[[#This Row],[Quantity]]  *  INDEX(datasets[],_xlfn.XMATCH(LCI[[#This Row],[Product/Process]], datasets[Reference Product]), _xlfn.XMATCH(LCI[[#Headers],[Resource use: fossil fuels]],datasets[#Headers]))</f>
        <v>#N/A</v>
      </c>
      <c r="P7" t="e" cm="1">
        <f t="array" ref="P7">LCI[[#This Row],[Quantity]]  *  INDEX(datasets[],_xlfn.XMATCH(LCI[[#This Row],[Product/Process]], datasets[Reference Product]), _xlfn.XMATCH(LCI[[#Headers],[Human Toxicity - cancer effects]],datasets[#Headers]))</f>
        <v>#N/A</v>
      </c>
    </row>
    <row r="8" spans="2:16" x14ac:dyDescent="0.25">
      <c r="B8" s="10"/>
      <c r="C8" s="10"/>
      <c r="D8" t="str">
        <f>_xlfn.XLOOKUP(LCI[[#This Row],[Product/Process]], datasets[Reference Product], datasets[Activity Name], "Error: Dataset does not match")</f>
        <v>Error: Dataset does not match</v>
      </c>
      <c r="E8" s="10"/>
      <c r="F8" t="str">
        <f>_xlfn.XLOOKUP(LCI[[#This Row],[Product/Process]], datasets[Reference Product], datasets[unit], "Error: unit not found")</f>
        <v>Error: unit not found</v>
      </c>
      <c r="G8" t="str">
        <f>_xlfn.XLOOKUP(LCI[[#This Row],[Product/Process]], datasets[Reference Product], datasets[location], "Error: loc not found")</f>
        <v>Error: loc not found</v>
      </c>
      <c r="H8" s="10" t="s">
        <v>139</v>
      </c>
      <c r="I8" s="12" t="str">
        <f t="shared" si="0"/>
        <v>--&gt;</v>
      </c>
      <c r="J8" t="e" cm="1">
        <f t="array" ref="J8">LCI[[#This Row],[Quantity]]  *  INDEX(datasets[],_xlfn.XMATCH(LCI[[#This Row],[Product/Process]], datasets[Reference Product]), _xlfn.XMATCH(LCI[[#Headers],[Climate Change]],datasets[#Headers]))</f>
        <v>#N/A</v>
      </c>
      <c r="K8" t="e" cm="1">
        <f t="array" ref="K8">LCI[[#This Row],[Quantity]]  *  INDEX(datasets[],_xlfn.XMATCH(LCI[[#This Row],[Product/Process]], datasets[Reference Product]), _xlfn.XMATCH(LCI[[#Headers],[Ozone depletion]],datasets[#Headers]))</f>
        <v>#N/A</v>
      </c>
      <c r="L8" t="e" cm="1">
        <f t="array" ref="L8">LCI[[#This Row],[Quantity]]  *  INDEX(datasets[],_xlfn.XMATCH(LCI[[#This Row],[Product/Process]], datasets[Reference Product]), _xlfn.XMATCH(LCI[[#Headers],[Acidification]],datasets[#Headers]))</f>
        <v>#N/A</v>
      </c>
      <c r="M8" t="e" cm="1">
        <f t="array" ref="M8">LCI[[#This Row],[Quantity]]  *  INDEX(datasets[],_xlfn.XMATCH(LCI[[#This Row],[Product/Process]], datasets[Reference Product]), _xlfn.XMATCH(LCI[[#Headers],[Eutrophication - freshwater]],datasets[#Headers]))</f>
        <v>#N/A</v>
      </c>
      <c r="N8" t="e" cm="1">
        <f t="array" ref="N8">LCI[[#This Row],[Quantity]]  *  INDEX(datasets[],_xlfn.XMATCH(LCI[[#This Row],[Product/Process]], datasets[Reference Product]), _xlfn.XMATCH(LCI[[#Headers],[Resource use: metals and minerals]],datasets[#Headers]))</f>
        <v>#N/A</v>
      </c>
      <c r="O8" t="e" cm="1">
        <f t="array" ref="O8">LCI[[#This Row],[Quantity]]  *  INDEX(datasets[],_xlfn.XMATCH(LCI[[#This Row],[Product/Process]], datasets[Reference Product]), _xlfn.XMATCH(LCI[[#Headers],[Resource use: fossil fuels]],datasets[#Headers]))</f>
        <v>#N/A</v>
      </c>
      <c r="P8" t="e" cm="1">
        <f t="array" ref="P8">LCI[[#This Row],[Quantity]]  *  INDEX(datasets[],_xlfn.XMATCH(LCI[[#This Row],[Product/Process]], datasets[Reference Product]), _xlfn.XMATCH(LCI[[#Headers],[Human Toxicity - cancer effects]],datasets[#Headers]))</f>
        <v>#N/A</v>
      </c>
    </row>
    <row r="9" spans="2:16" x14ac:dyDescent="0.25">
      <c r="B9" s="10"/>
      <c r="C9" s="10"/>
      <c r="D9" t="str">
        <f>_xlfn.XLOOKUP(LCI[[#This Row],[Product/Process]], datasets[Reference Product], datasets[Activity Name], "Error: Dataset does not match")</f>
        <v>Error: Dataset does not match</v>
      </c>
      <c r="E9" s="10"/>
      <c r="F9" t="str">
        <f>_xlfn.XLOOKUP(LCI[[#This Row],[Product/Process]], datasets[Reference Product], datasets[unit], "Error: unit not found")</f>
        <v>Error: unit not found</v>
      </c>
      <c r="G9" t="str">
        <f>_xlfn.XLOOKUP(LCI[[#This Row],[Product/Process]], datasets[Reference Product], datasets[location], "Error: loc not found")</f>
        <v>Error: loc not found</v>
      </c>
      <c r="H9" s="10" t="s">
        <v>139</v>
      </c>
      <c r="I9" s="12" t="str">
        <f t="shared" si="0"/>
        <v>--&gt;</v>
      </c>
      <c r="J9" t="e" cm="1">
        <f t="array" ref="J9">LCI[[#This Row],[Quantity]]  *  INDEX(datasets[],_xlfn.XMATCH(LCI[[#This Row],[Product/Process]], datasets[Reference Product]), _xlfn.XMATCH(LCI[[#Headers],[Climate Change]],datasets[#Headers]))</f>
        <v>#N/A</v>
      </c>
      <c r="K9" t="e" cm="1">
        <f t="array" ref="K9">LCI[[#This Row],[Quantity]]  *  INDEX(datasets[],_xlfn.XMATCH(LCI[[#This Row],[Product/Process]], datasets[Reference Product]), _xlfn.XMATCH(LCI[[#Headers],[Ozone depletion]],datasets[#Headers]))</f>
        <v>#N/A</v>
      </c>
      <c r="L9" t="e" cm="1">
        <f t="array" ref="L9">LCI[[#This Row],[Quantity]]  *  INDEX(datasets[],_xlfn.XMATCH(LCI[[#This Row],[Product/Process]], datasets[Reference Product]), _xlfn.XMATCH(LCI[[#Headers],[Acidification]],datasets[#Headers]))</f>
        <v>#N/A</v>
      </c>
      <c r="M9" t="e" cm="1">
        <f t="array" ref="M9">LCI[[#This Row],[Quantity]]  *  INDEX(datasets[],_xlfn.XMATCH(LCI[[#This Row],[Product/Process]], datasets[Reference Product]), _xlfn.XMATCH(LCI[[#Headers],[Eutrophication - freshwater]],datasets[#Headers]))</f>
        <v>#N/A</v>
      </c>
      <c r="N9" t="e" cm="1">
        <f t="array" ref="N9">LCI[[#This Row],[Quantity]]  *  INDEX(datasets[],_xlfn.XMATCH(LCI[[#This Row],[Product/Process]], datasets[Reference Product]), _xlfn.XMATCH(LCI[[#Headers],[Resource use: metals and minerals]],datasets[#Headers]))</f>
        <v>#N/A</v>
      </c>
      <c r="O9" t="e" cm="1">
        <f t="array" ref="O9">LCI[[#This Row],[Quantity]]  *  INDEX(datasets[],_xlfn.XMATCH(LCI[[#This Row],[Product/Process]], datasets[Reference Product]), _xlfn.XMATCH(LCI[[#Headers],[Resource use: fossil fuels]],datasets[#Headers]))</f>
        <v>#N/A</v>
      </c>
      <c r="P9" t="e" cm="1">
        <f t="array" ref="P9">LCI[[#This Row],[Quantity]]  *  INDEX(datasets[],_xlfn.XMATCH(LCI[[#This Row],[Product/Process]], datasets[Reference Product]), _xlfn.XMATCH(LCI[[#Headers],[Human Toxicity - cancer effects]],datasets[#Headers]))</f>
        <v>#N/A</v>
      </c>
    </row>
    <row r="10" spans="2:16" x14ac:dyDescent="0.25">
      <c r="B10" s="11"/>
      <c r="C10" s="11"/>
      <c r="D10" t="str">
        <f>_xlfn.XLOOKUP(LCI[[#This Row],[Product/Process]], datasets[Reference Product], datasets[Activity Name], "Error: Dataset does not match")</f>
        <v>Error: Dataset does not match</v>
      </c>
      <c r="E10" s="11"/>
      <c r="F10" t="str">
        <f>_xlfn.XLOOKUP(LCI[[#This Row],[Product/Process]], datasets[Reference Product], datasets[unit], "Error: unit not found")</f>
        <v>Error: unit not found</v>
      </c>
      <c r="G10" t="str">
        <f>_xlfn.XLOOKUP(LCI[[#This Row],[Product/Process]], datasets[Reference Product], datasets[location], "Error: loc not found")</f>
        <v>Error: loc not found</v>
      </c>
      <c r="H10" s="10" t="s">
        <v>139</v>
      </c>
      <c r="I10" s="12" t="str">
        <f t="shared" si="0"/>
        <v>--&gt;</v>
      </c>
      <c r="J10" t="e" cm="1">
        <f t="array" ref="J10">LCI[[#This Row],[Quantity]]  *  INDEX(datasets[],_xlfn.XMATCH(LCI[[#This Row],[Product/Process]], datasets[Reference Product]), _xlfn.XMATCH(LCI[[#Headers],[Climate Change]],datasets[#Headers]))</f>
        <v>#N/A</v>
      </c>
      <c r="K10" t="e" cm="1">
        <f t="array" ref="K10">LCI[[#This Row],[Quantity]]  *  INDEX(datasets[],_xlfn.XMATCH(LCI[[#This Row],[Product/Process]], datasets[Reference Product]), _xlfn.XMATCH(LCI[[#Headers],[Ozone depletion]],datasets[#Headers]))</f>
        <v>#N/A</v>
      </c>
      <c r="L10" t="e" cm="1">
        <f t="array" ref="L10">LCI[[#This Row],[Quantity]]  *  INDEX(datasets[],_xlfn.XMATCH(LCI[[#This Row],[Product/Process]], datasets[Reference Product]), _xlfn.XMATCH(LCI[[#Headers],[Acidification]],datasets[#Headers]))</f>
        <v>#N/A</v>
      </c>
      <c r="M10" t="e" cm="1">
        <f t="array" ref="M10">LCI[[#This Row],[Quantity]]  *  INDEX(datasets[],_xlfn.XMATCH(LCI[[#This Row],[Product/Process]], datasets[Reference Product]), _xlfn.XMATCH(LCI[[#Headers],[Eutrophication - freshwater]],datasets[#Headers]))</f>
        <v>#N/A</v>
      </c>
      <c r="N10" t="e" cm="1">
        <f t="array" ref="N10">LCI[[#This Row],[Quantity]]  *  INDEX(datasets[],_xlfn.XMATCH(LCI[[#This Row],[Product/Process]], datasets[Reference Product]), _xlfn.XMATCH(LCI[[#Headers],[Resource use: metals and minerals]],datasets[#Headers]))</f>
        <v>#N/A</v>
      </c>
      <c r="O10" t="e" cm="1">
        <f t="array" ref="O10">LCI[[#This Row],[Quantity]]  *  INDEX(datasets[],_xlfn.XMATCH(LCI[[#This Row],[Product/Process]], datasets[Reference Product]), _xlfn.XMATCH(LCI[[#Headers],[Resource use: fossil fuels]],datasets[#Headers]))</f>
        <v>#N/A</v>
      </c>
      <c r="P10" t="e" cm="1">
        <f t="array" ref="P10">LCI[[#This Row],[Quantity]]  *  INDEX(datasets[],_xlfn.XMATCH(LCI[[#This Row],[Product/Process]], datasets[Reference Product]), _xlfn.XMATCH(LCI[[#Headers],[Human Toxicity - cancer effects]],datasets[#Headers]))</f>
        <v>#N/A</v>
      </c>
    </row>
    <row r="11" spans="2:16" x14ac:dyDescent="0.25">
      <c r="B11" s="10"/>
      <c r="C11" s="10"/>
      <c r="D11" t="str">
        <f>_xlfn.XLOOKUP(LCI[[#This Row],[Product/Process]], datasets[Reference Product], datasets[Activity Name], "Error: Dataset does not match")</f>
        <v>Error: Dataset does not match</v>
      </c>
      <c r="E11" s="10"/>
      <c r="F11" t="str">
        <f>_xlfn.XLOOKUP(LCI[[#This Row],[Product/Process]], datasets[Reference Product], datasets[unit], "Error: unit not found")</f>
        <v>Error: unit not found</v>
      </c>
      <c r="G11" t="str">
        <f>_xlfn.XLOOKUP(LCI[[#This Row],[Product/Process]], datasets[Reference Product], datasets[location], "Error: loc not found")</f>
        <v>Error: loc not found</v>
      </c>
      <c r="H11" s="10" t="s">
        <v>139</v>
      </c>
      <c r="I11" s="12" t="str">
        <f t="shared" si="0"/>
        <v>--&gt;</v>
      </c>
      <c r="J11" t="e" cm="1">
        <f t="array" ref="J11">LCI[[#This Row],[Quantity]]  *  INDEX(datasets[],_xlfn.XMATCH(LCI[[#This Row],[Product/Process]], datasets[Reference Product]), _xlfn.XMATCH(LCI[[#Headers],[Climate Change]],datasets[#Headers]))</f>
        <v>#N/A</v>
      </c>
      <c r="K11" t="e" cm="1">
        <f t="array" ref="K11">LCI[[#This Row],[Quantity]]  *  INDEX(datasets[],_xlfn.XMATCH(LCI[[#This Row],[Product/Process]], datasets[Reference Product]), _xlfn.XMATCH(LCI[[#Headers],[Ozone depletion]],datasets[#Headers]))</f>
        <v>#N/A</v>
      </c>
      <c r="L11" t="e" cm="1">
        <f t="array" ref="L11">LCI[[#This Row],[Quantity]]  *  INDEX(datasets[],_xlfn.XMATCH(LCI[[#This Row],[Product/Process]], datasets[Reference Product]), _xlfn.XMATCH(LCI[[#Headers],[Acidification]],datasets[#Headers]))</f>
        <v>#N/A</v>
      </c>
      <c r="M11" t="e" cm="1">
        <f t="array" ref="M11">LCI[[#This Row],[Quantity]]  *  INDEX(datasets[],_xlfn.XMATCH(LCI[[#This Row],[Product/Process]], datasets[Reference Product]), _xlfn.XMATCH(LCI[[#Headers],[Eutrophication - freshwater]],datasets[#Headers]))</f>
        <v>#N/A</v>
      </c>
      <c r="N11" t="e" cm="1">
        <f t="array" ref="N11">LCI[[#This Row],[Quantity]]  *  INDEX(datasets[],_xlfn.XMATCH(LCI[[#This Row],[Product/Process]], datasets[Reference Product]), _xlfn.XMATCH(LCI[[#Headers],[Resource use: metals and minerals]],datasets[#Headers]))</f>
        <v>#N/A</v>
      </c>
      <c r="O11" t="e" cm="1">
        <f t="array" ref="O11">LCI[[#This Row],[Quantity]]  *  INDEX(datasets[],_xlfn.XMATCH(LCI[[#This Row],[Product/Process]], datasets[Reference Product]), _xlfn.XMATCH(LCI[[#Headers],[Resource use: fossil fuels]],datasets[#Headers]))</f>
        <v>#N/A</v>
      </c>
      <c r="P11" t="e" cm="1">
        <f t="array" ref="P11">LCI[[#This Row],[Quantity]]  *  INDEX(datasets[],_xlfn.XMATCH(LCI[[#This Row],[Product/Process]], datasets[Reference Product]), _xlfn.XMATCH(LCI[[#Headers],[Human Toxicity - cancer effects]],datasets[#Headers]))</f>
        <v>#N/A</v>
      </c>
    </row>
    <row r="12" spans="2:16" x14ac:dyDescent="0.25">
      <c r="B12" s="10"/>
      <c r="C12" s="10"/>
      <c r="D12" t="str">
        <f>_xlfn.XLOOKUP(LCI[[#This Row],[Product/Process]], datasets[Reference Product], datasets[Activity Name], "Error: Dataset does not match")</f>
        <v>Error: Dataset does not match</v>
      </c>
      <c r="E12" s="10"/>
      <c r="F12" t="str">
        <f>_xlfn.XLOOKUP(LCI[[#This Row],[Product/Process]], datasets[Reference Product], datasets[unit], "Error: unit not found")</f>
        <v>Error: unit not found</v>
      </c>
      <c r="G12" t="str">
        <f>_xlfn.XLOOKUP(LCI[[#This Row],[Product/Process]], datasets[Reference Product], datasets[location], "Error: loc not found")</f>
        <v>Error: loc not found</v>
      </c>
      <c r="H12" s="10" t="s">
        <v>139</v>
      </c>
      <c r="I12" s="12" t="str">
        <f t="shared" si="0"/>
        <v>--&gt;</v>
      </c>
      <c r="J12" t="e" cm="1">
        <f t="array" ref="J12">LCI[[#This Row],[Quantity]]  *  INDEX(datasets[],_xlfn.XMATCH(LCI[[#This Row],[Product/Process]], datasets[Reference Product]), _xlfn.XMATCH(LCI[[#Headers],[Climate Change]],datasets[#Headers]))</f>
        <v>#N/A</v>
      </c>
      <c r="K12" t="e" cm="1">
        <f t="array" ref="K12">LCI[[#This Row],[Quantity]]  *  INDEX(datasets[],_xlfn.XMATCH(LCI[[#This Row],[Product/Process]], datasets[Reference Product]), _xlfn.XMATCH(LCI[[#Headers],[Ozone depletion]],datasets[#Headers]))</f>
        <v>#N/A</v>
      </c>
      <c r="L12" t="e" cm="1">
        <f t="array" ref="L12">LCI[[#This Row],[Quantity]]  *  INDEX(datasets[],_xlfn.XMATCH(LCI[[#This Row],[Product/Process]], datasets[Reference Product]), _xlfn.XMATCH(LCI[[#Headers],[Acidification]],datasets[#Headers]))</f>
        <v>#N/A</v>
      </c>
      <c r="M12" t="e" cm="1">
        <f t="array" ref="M12">LCI[[#This Row],[Quantity]]  *  INDEX(datasets[],_xlfn.XMATCH(LCI[[#This Row],[Product/Process]], datasets[Reference Product]), _xlfn.XMATCH(LCI[[#Headers],[Eutrophication - freshwater]],datasets[#Headers]))</f>
        <v>#N/A</v>
      </c>
      <c r="N12" t="e" cm="1">
        <f t="array" ref="N12">LCI[[#This Row],[Quantity]]  *  INDEX(datasets[],_xlfn.XMATCH(LCI[[#This Row],[Product/Process]], datasets[Reference Product]), _xlfn.XMATCH(LCI[[#Headers],[Resource use: metals and minerals]],datasets[#Headers]))</f>
        <v>#N/A</v>
      </c>
      <c r="O12" t="e" cm="1">
        <f t="array" ref="O12">LCI[[#This Row],[Quantity]]  *  INDEX(datasets[],_xlfn.XMATCH(LCI[[#This Row],[Product/Process]], datasets[Reference Product]), _xlfn.XMATCH(LCI[[#Headers],[Resource use: fossil fuels]],datasets[#Headers]))</f>
        <v>#N/A</v>
      </c>
      <c r="P12" t="e" cm="1">
        <f t="array" ref="P12">LCI[[#This Row],[Quantity]]  *  INDEX(datasets[],_xlfn.XMATCH(LCI[[#This Row],[Product/Process]], datasets[Reference Product]), _xlfn.XMATCH(LCI[[#Headers],[Human Toxicity - cancer effects]],datasets[#Headers]))</f>
        <v>#N/A</v>
      </c>
    </row>
    <row r="13" spans="2:16" x14ac:dyDescent="0.25">
      <c r="B13" s="11"/>
      <c r="C13" s="11"/>
      <c r="D13" t="str">
        <f>_xlfn.XLOOKUP(LCI[[#This Row],[Product/Process]], datasets[Reference Product], datasets[Activity Name], "Error: Dataset does not match")</f>
        <v>Error: Dataset does not match</v>
      </c>
      <c r="E13" s="11"/>
      <c r="F13" t="str">
        <f>_xlfn.XLOOKUP(LCI[[#This Row],[Product/Process]], datasets[Reference Product], datasets[unit], "Error: unit not found")</f>
        <v>Error: unit not found</v>
      </c>
      <c r="G13" t="str">
        <f>_xlfn.XLOOKUP(LCI[[#This Row],[Product/Process]], datasets[Reference Product], datasets[location], "Error: loc not found")</f>
        <v>Error: loc not found</v>
      </c>
      <c r="H13" s="10" t="s">
        <v>139</v>
      </c>
      <c r="I13" s="12" t="str">
        <f t="shared" si="0"/>
        <v>--&gt;</v>
      </c>
      <c r="J13" t="e" cm="1">
        <f t="array" ref="J13">LCI[[#This Row],[Quantity]]  *  INDEX(datasets[],_xlfn.XMATCH(LCI[[#This Row],[Product/Process]], datasets[Reference Product]), _xlfn.XMATCH(LCI[[#Headers],[Climate Change]],datasets[#Headers]))</f>
        <v>#N/A</v>
      </c>
      <c r="K13" t="e" cm="1">
        <f t="array" ref="K13">LCI[[#This Row],[Quantity]]  *  INDEX(datasets[],_xlfn.XMATCH(LCI[[#This Row],[Product/Process]], datasets[Reference Product]), _xlfn.XMATCH(LCI[[#Headers],[Ozone depletion]],datasets[#Headers]))</f>
        <v>#N/A</v>
      </c>
      <c r="L13" t="e" cm="1">
        <f t="array" ref="L13">LCI[[#This Row],[Quantity]]  *  INDEX(datasets[],_xlfn.XMATCH(LCI[[#This Row],[Product/Process]], datasets[Reference Product]), _xlfn.XMATCH(LCI[[#Headers],[Acidification]],datasets[#Headers]))</f>
        <v>#N/A</v>
      </c>
      <c r="M13" t="e" cm="1">
        <f t="array" ref="M13">LCI[[#This Row],[Quantity]]  *  INDEX(datasets[],_xlfn.XMATCH(LCI[[#This Row],[Product/Process]], datasets[Reference Product]), _xlfn.XMATCH(LCI[[#Headers],[Eutrophication - freshwater]],datasets[#Headers]))</f>
        <v>#N/A</v>
      </c>
      <c r="N13" t="e" cm="1">
        <f t="array" ref="N13">LCI[[#This Row],[Quantity]]  *  INDEX(datasets[],_xlfn.XMATCH(LCI[[#This Row],[Product/Process]], datasets[Reference Product]), _xlfn.XMATCH(LCI[[#Headers],[Resource use: metals and minerals]],datasets[#Headers]))</f>
        <v>#N/A</v>
      </c>
      <c r="O13" t="e" cm="1">
        <f t="array" ref="O13">LCI[[#This Row],[Quantity]]  *  INDEX(datasets[],_xlfn.XMATCH(LCI[[#This Row],[Product/Process]], datasets[Reference Product]), _xlfn.XMATCH(LCI[[#Headers],[Resource use: fossil fuels]],datasets[#Headers]))</f>
        <v>#N/A</v>
      </c>
      <c r="P13" t="e" cm="1">
        <f t="array" ref="P13">LCI[[#This Row],[Quantity]]  *  INDEX(datasets[],_xlfn.XMATCH(LCI[[#This Row],[Product/Process]], datasets[Reference Product]), _xlfn.XMATCH(LCI[[#Headers],[Human Toxicity - cancer effects]],datasets[#Headers]))</f>
        <v>#N/A</v>
      </c>
    </row>
    <row r="14" spans="2:16" x14ac:dyDescent="0.25">
      <c r="B14" s="10"/>
      <c r="C14" s="10"/>
      <c r="D14" t="str">
        <f>_xlfn.XLOOKUP(LCI[[#This Row],[Product/Process]], datasets[Reference Product], datasets[Activity Name], "Error: Dataset does not match")</f>
        <v>Error: Dataset does not match</v>
      </c>
      <c r="E14" s="10"/>
      <c r="F14" t="str">
        <f>_xlfn.XLOOKUP(LCI[[#This Row],[Product/Process]], datasets[Reference Product], datasets[unit], "Error: unit not found")</f>
        <v>Error: unit not found</v>
      </c>
      <c r="G14" t="str">
        <f>_xlfn.XLOOKUP(LCI[[#This Row],[Product/Process]], datasets[Reference Product], datasets[location], "Error: loc not found")</f>
        <v>Error: loc not found</v>
      </c>
      <c r="H14" s="10" t="s">
        <v>139</v>
      </c>
      <c r="I14" s="12" t="str">
        <f t="shared" si="0"/>
        <v>--&gt;</v>
      </c>
      <c r="J14" t="e" cm="1">
        <f t="array" ref="J14">LCI[[#This Row],[Quantity]]  *  INDEX(datasets[],_xlfn.XMATCH(LCI[[#This Row],[Product/Process]], datasets[Reference Product]), _xlfn.XMATCH(LCI[[#Headers],[Climate Change]],datasets[#Headers]))</f>
        <v>#N/A</v>
      </c>
      <c r="K14" t="e" cm="1">
        <f t="array" ref="K14">LCI[[#This Row],[Quantity]]  *  INDEX(datasets[],_xlfn.XMATCH(LCI[[#This Row],[Product/Process]], datasets[Reference Product]), _xlfn.XMATCH(LCI[[#Headers],[Ozone depletion]],datasets[#Headers]))</f>
        <v>#N/A</v>
      </c>
      <c r="L14" t="e" cm="1">
        <f t="array" ref="L14">LCI[[#This Row],[Quantity]]  *  INDEX(datasets[],_xlfn.XMATCH(LCI[[#This Row],[Product/Process]], datasets[Reference Product]), _xlfn.XMATCH(LCI[[#Headers],[Acidification]],datasets[#Headers]))</f>
        <v>#N/A</v>
      </c>
      <c r="M14" t="e" cm="1">
        <f t="array" ref="M14">LCI[[#This Row],[Quantity]]  *  INDEX(datasets[],_xlfn.XMATCH(LCI[[#This Row],[Product/Process]], datasets[Reference Product]), _xlfn.XMATCH(LCI[[#Headers],[Eutrophication - freshwater]],datasets[#Headers]))</f>
        <v>#N/A</v>
      </c>
      <c r="N14" t="e" cm="1">
        <f t="array" ref="N14">LCI[[#This Row],[Quantity]]  *  INDEX(datasets[],_xlfn.XMATCH(LCI[[#This Row],[Product/Process]], datasets[Reference Product]), _xlfn.XMATCH(LCI[[#Headers],[Resource use: metals and minerals]],datasets[#Headers]))</f>
        <v>#N/A</v>
      </c>
      <c r="O14" t="e" cm="1">
        <f t="array" ref="O14">LCI[[#This Row],[Quantity]]  *  INDEX(datasets[],_xlfn.XMATCH(LCI[[#This Row],[Product/Process]], datasets[Reference Product]), _xlfn.XMATCH(LCI[[#Headers],[Resource use: fossil fuels]],datasets[#Headers]))</f>
        <v>#N/A</v>
      </c>
      <c r="P14" t="e" cm="1">
        <f t="array" ref="P14">LCI[[#This Row],[Quantity]]  *  INDEX(datasets[],_xlfn.XMATCH(LCI[[#This Row],[Product/Process]], datasets[Reference Product]), _xlfn.XMATCH(LCI[[#Headers],[Human Toxicity - cancer effects]],datasets[#Headers]))</f>
        <v>#N/A</v>
      </c>
    </row>
    <row r="15" spans="2:16" x14ac:dyDescent="0.25">
      <c r="B15" s="10"/>
      <c r="C15" s="10"/>
      <c r="D15" t="str">
        <f>_xlfn.XLOOKUP(LCI[[#This Row],[Product/Process]], datasets[Reference Product], datasets[Activity Name], "Error: Dataset does not match")</f>
        <v>Error: Dataset does not match</v>
      </c>
      <c r="E15" s="10"/>
      <c r="F15" t="str">
        <f>_xlfn.XLOOKUP(LCI[[#This Row],[Product/Process]], datasets[Reference Product], datasets[unit], "Error: unit not found")</f>
        <v>Error: unit not found</v>
      </c>
      <c r="G15" t="str">
        <f>_xlfn.XLOOKUP(LCI[[#This Row],[Product/Process]], datasets[Reference Product], datasets[location], "Error: loc not found")</f>
        <v>Error: loc not found</v>
      </c>
      <c r="H15" s="10" t="s">
        <v>139</v>
      </c>
      <c r="I15" s="12" t="str">
        <f t="shared" si="0"/>
        <v>--&gt;</v>
      </c>
      <c r="J15" t="e" cm="1">
        <f t="array" ref="J15">LCI[[#This Row],[Quantity]]  *  INDEX(datasets[],_xlfn.XMATCH(LCI[[#This Row],[Product/Process]], datasets[Reference Product]), _xlfn.XMATCH(LCI[[#Headers],[Climate Change]],datasets[#Headers]))</f>
        <v>#N/A</v>
      </c>
      <c r="K15" t="e" cm="1">
        <f t="array" ref="K15">LCI[[#This Row],[Quantity]]  *  INDEX(datasets[],_xlfn.XMATCH(LCI[[#This Row],[Product/Process]], datasets[Reference Product]), _xlfn.XMATCH(LCI[[#Headers],[Ozone depletion]],datasets[#Headers]))</f>
        <v>#N/A</v>
      </c>
      <c r="L15" t="e" cm="1">
        <f t="array" ref="L15">LCI[[#This Row],[Quantity]]  *  INDEX(datasets[],_xlfn.XMATCH(LCI[[#This Row],[Product/Process]], datasets[Reference Product]), _xlfn.XMATCH(LCI[[#Headers],[Acidification]],datasets[#Headers]))</f>
        <v>#N/A</v>
      </c>
      <c r="M15" t="e" cm="1">
        <f t="array" ref="M15">LCI[[#This Row],[Quantity]]  *  INDEX(datasets[],_xlfn.XMATCH(LCI[[#This Row],[Product/Process]], datasets[Reference Product]), _xlfn.XMATCH(LCI[[#Headers],[Eutrophication - freshwater]],datasets[#Headers]))</f>
        <v>#N/A</v>
      </c>
      <c r="N15" t="e" cm="1">
        <f t="array" ref="N15">LCI[[#This Row],[Quantity]]  *  INDEX(datasets[],_xlfn.XMATCH(LCI[[#This Row],[Product/Process]], datasets[Reference Product]), _xlfn.XMATCH(LCI[[#Headers],[Resource use: metals and minerals]],datasets[#Headers]))</f>
        <v>#N/A</v>
      </c>
      <c r="O15" t="e" cm="1">
        <f t="array" ref="O15">LCI[[#This Row],[Quantity]]  *  INDEX(datasets[],_xlfn.XMATCH(LCI[[#This Row],[Product/Process]], datasets[Reference Product]), _xlfn.XMATCH(LCI[[#Headers],[Resource use: fossil fuels]],datasets[#Headers]))</f>
        <v>#N/A</v>
      </c>
      <c r="P15" t="e" cm="1">
        <f t="array" ref="P15">LCI[[#This Row],[Quantity]]  *  INDEX(datasets[],_xlfn.XMATCH(LCI[[#This Row],[Product/Process]], datasets[Reference Product]), _xlfn.XMATCH(LCI[[#Headers],[Human Toxicity - cancer effects]],datasets[#Headers]))</f>
        <v>#N/A</v>
      </c>
    </row>
    <row r="16" spans="2:16" x14ac:dyDescent="0.25">
      <c r="B16" s="11"/>
      <c r="C16" s="11"/>
      <c r="D16" t="str">
        <f>_xlfn.XLOOKUP(LCI[[#This Row],[Product/Process]], datasets[Reference Product], datasets[Activity Name], "Error: Dataset does not match")</f>
        <v>Error: Dataset does not match</v>
      </c>
      <c r="E16" s="11"/>
      <c r="F16" t="str">
        <f>_xlfn.XLOOKUP(LCI[[#This Row],[Product/Process]], datasets[Reference Product], datasets[unit], "Error: unit not found")</f>
        <v>Error: unit not found</v>
      </c>
      <c r="G16" t="str">
        <f>_xlfn.XLOOKUP(LCI[[#This Row],[Product/Process]], datasets[Reference Product], datasets[location], "Error: loc not found")</f>
        <v>Error: loc not found</v>
      </c>
      <c r="H16" s="10" t="s">
        <v>139</v>
      </c>
      <c r="I16" s="12" t="str">
        <f t="shared" si="0"/>
        <v>--&gt;</v>
      </c>
      <c r="J16" t="e" cm="1">
        <f t="array" ref="J16">LCI[[#This Row],[Quantity]]  *  INDEX(datasets[],_xlfn.XMATCH(LCI[[#This Row],[Product/Process]], datasets[Reference Product]), _xlfn.XMATCH(LCI[[#Headers],[Climate Change]],datasets[#Headers]))</f>
        <v>#N/A</v>
      </c>
      <c r="K16" t="e" cm="1">
        <f t="array" ref="K16">LCI[[#This Row],[Quantity]]  *  INDEX(datasets[],_xlfn.XMATCH(LCI[[#This Row],[Product/Process]], datasets[Reference Product]), _xlfn.XMATCH(LCI[[#Headers],[Ozone depletion]],datasets[#Headers]))</f>
        <v>#N/A</v>
      </c>
      <c r="L16" t="e" cm="1">
        <f t="array" ref="L16">LCI[[#This Row],[Quantity]]  *  INDEX(datasets[],_xlfn.XMATCH(LCI[[#This Row],[Product/Process]], datasets[Reference Product]), _xlfn.XMATCH(LCI[[#Headers],[Acidification]],datasets[#Headers]))</f>
        <v>#N/A</v>
      </c>
      <c r="M16" t="e" cm="1">
        <f t="array" ref="M16">LCI[[#This Row],[Quantity]]  *  INDEX(datasets[],_xlfn.XMATCH(LCI[[#This Row],[Product/Process]], datasets[Reference Product]), _xlfn.XMATCH(LCI[[#Headers],[Eutrophication - freshwater]],datasets[#Headers]))</f>
        <v>#N/A</v>
      </c>
      <c r="N16" t="e" cm="1">
        <f t="array" ref="N16">LCI[[#This Row],[Quantity]]  *  INDEX(datasets[],_xlfn.XMATCH(LCI[[#This Row],[Product/Process]], datasets[Reference Product]), _xlfn.XMATCH(LCI[[#Headers],[Resource use: metals and minerals]],datasets[#Headers]))</f>
        <v>#N/A</v>
      </c>
      <c r="O16" t="e" cm="1">
        <f t="array" ref="O16">LCI[[#This Row],[Quantity]]  *  INDEX(datasets[],_xlfn.XMATCH(LCI[[#This Row],[Product/Process]], datasets[Reference Product]), _xlfn.XMATCH(LCI[[#Headers],[Resource use: fossil fuels]],datasets[#Headers]))</f>
        <v>#N/A</v>
      </c>
      <c r="P16" t="e" cm="1">
        <f t="array" ref="P16">LCI[[#This Row],[Quantity]]  *  INDEX(datasets[],_xlfn.XMATCH(LCI[[#This Row],[Product/Process]], datasets[Reference Product]), _xlfn.XMATCH(LCI[[#Headers],[Human Toxicity - cancer effects]],datasets[#Headers]))</f>
        <v>#N/A</v>
      </c>
    </row>
    <row r="17" spans="2:16" x14ac:dyDescent="0.25">
      <c r="B17" s="10"/>
      <c r="C17" s="10"/>
      <c r="D17" t="str">
        <f>_xlfn.XLOOKUP(LCI[[#This Row],[Product/Process]], datasets[Reference Product], datasets[Activity Name], "Error: Dataset does not match")</f>
        <v>Error: Dataset does not match</v>
      </c>
      <c r="E17" s="10"/>
      <c r="F17" t="str">
        <f>_xlfn.XLOOKUP(LCI[[#This Row],[Product/Process]], datasets[Reference Product], datasets[unit], "Error: unit not found")</f>
        <v>Error: unit not found</v>
      </c>
      <c r="G17" t="str">
        <f>_xlfn.XLOOKUP(LCI[[#This Row],[Product/Process]], datasets[Reference Product], datasets[location], "Error: loc not found")</f>
        <v>Error: loc not found</v>
      </c>
      <c r="H17" s="10" t="s">
        <v>139</v>
      </c>
      <c r="I17" s="12" t="str">
        <f t="shared" si="0"/>
        <v>--&gt;</v>
      </c>
      <c r="J17" t="e" cm="1">
        <f t="array" ref="J17">LCI[[#This Row],[Quantity]]  *  INDEX(datasets[],_xlfn.XMATCH(LCI[[#This Row],[Product/Process]], datasets[Reference Product]), _xlfn.XMATCH(LCI[[#Headers],[Climate Change]],datasets[#Headers]))</f>
        <v>#N/A</v>
      </c>
      <c r="K17" t="e" cm="1">
        <f t="array" ref="K17">LCI[[#This Row],[Quantity]]  *  INDEX(datasets[],_xlfn.XMATCH(LCI[[#This Row],[Product/Process]], datasets[Reference Product]), _xlfn.XMATCH(LCI[[#Headers],[Ozone depletion]],datasets[#Headers]))</f>
        <v>#N/A</v>
      </c>
      <c r="L17" t="e" cm="1">
        <f t="array" ref="L17">LCI[[#This Row],[Quantity]]  *  INDEX(datasets[],_xlfn.XMATCH(LCI[[#This Row],[Product/Process]], datasets[Reference Product]), _xlfn.XMATCH(LCI[[#Headers],[Acidification]],datasets[#Headers]))</f>
        <v>#N/A</v>
      </c>
      <c r="M17" t="e" cm="1">
        <f t="array" ref="M17">LCI[[#This Row],[Quantity]]  *  INDEX(datasets[],_xlfn.XMATCH(LCI[[#This Row],[Product/Process]], datasets[Reference Product]), _xlfn.XMATCH(LCI[[#Headers],[Eutrophication - freshwater]],datasets[#Headers]))</f>
        <v>#N/A</v>
      </c>
      <c r="N17" t="e" cm="1">
        <f t="array" ref="N17">LCI[[#This Row],[Quantity]]  *  INDEX(datasets[],_xlfn.XMATCH(LCI[[#This Row],[Product/Process]], datasets[Reference Product]), _xlfn.XMATCH(LCI[[#Headers],[Resource use: metals and minerals]],datasets[#Headers]))</f>
        <v>#N/A</v>
      </c>
      <c r="O17" t="e" cm="1">
        <f t="array" ref="O17">LCI[[#This Row],[Quantity]]  *  INDEX(datasets[],_xlfn.XMATCH(LCI[[#This Row],[Product/Process]], datasets[Reference Product]), _xlfn.XMATCH(LCI[[#Headers],[Resource use: fossil fuels]],datasets[#Headers]))</f>
        <v>#N/A</v>
      </c>
      <c r="P17" t="e" cm="1">
        <f t="array" ref="P17">LCI[[#This Row],[Quantity]]  *  INDEX(datasets[],_xlfn.XMATCH(LCI[[#This Row],[Product/Process]], datasets[Reference Product]), _xlfn.XMATCH(LCI[[#Headers],[Human Toxicity - cancer effects]],datasets[#Headers]))</f>
        <v>#N/A</v>
      </c>
    </row>
    <row r="18" spans="2:16" x14ac:dyDescent="0.25">
      <c r="B18" s="10"/>
      <c r="C18" s="10"/>
      <c r="D18" t="str">
        <f>_xlfn.XLOOKUP(LCI[[#This Row],[Product/Process]], datasets[Reference Product], datasets[Activity Name], "Error: Dataset does not match")</f>
        <v>Error: Dataset does not match</v>
      </c>
      <c r="E18" s="10"/>
      <c r="F18" t="str">
        <f>_xlfn.XLOOKUP(LCI[[#This Row],[Product/Process]], datasets[Reference Product], datasets[unit], "Error: unit not found")</f>
        <v>Error: unit not found</v>
      </c>
      <c r="G18" t="str">
        <f>_xlfn.XLOOKUP(LCI[[#This Row],[Product/Process]], datasets[Reference Product], datasets[location], "Error: loc not found")</f>
        <v>Error: loc not found</v>
      </c>
      <c r="H18" s="10" t="s">
        <v>139</v>
      </c>
      <c r="I18" s="12" t="str">
        <f t="shared" si="0"/>
        <v>--&gt;</v>
      </c>
      <c r="J18" t="e" cm="1">
        <f t="array" ref="J18">LCI[[#This Row],[Quantity]]  *  INDEX(datasets[],_xlfn.XMATCH(LCI[[#This Row],[Product/Process]], datasets[Reference Product]), _xlfn.XMATCH(LCI[[#Headers],[Climate Change]],datasets[#Headers]))</f>
        <v>#N/A</v>
      </c>
      <c r="K18" t="e" cm="1">
        <f t="array" ref="K18">LCI[[#This Row],[Quantity]]  *  INDEX(datasets[],_xlfn.XMATCH(LCI[[#This Row],[Product/Process]], datasets[Reference Product]), _xlfn.XMATCH(LCI[[#Headers],[Ozone depletion]],datasets[#Headers]))</f>
        <v>#N/A</v>
      </c>
      <c r="L18" t="e" cm="1">
        <f t="array" ref="L18">LCI[[#This Row],[Quantity]]  *  INDEX(datasets[],_xlfn.XMATCH(LCI[[#This Row],[Product/Process]], datasets[Reference Product]), _xlfn.XMATCH(LCI[[#Headers],[Acidification]],datasets[#Headers]))</f>
        <v>#N/A</v>
      </c>
      <c r="M18" t="e" cm="1">
        <f t="array" ref="M18">LCI[[#This Row],[Quantity]]  *  INDEX(datasets[],_xlfn.XMATCH(LCI[[#This Row],[Product/Process]], datasets[Reference Product]), _xlfn.XMATCH(LCI[[#Headers],[Eutrophication - freshwater]],datasets[#Headers]))</f>
        <v>#N/A</v>
      </c>
      <c r="N18" t="e" cm="1">
        <f t="array" ref="N18">LCI[[#This Row],[Quantity]]  *  INDEX(datasets[],_xlfn.XMATCH(LCI[[#This Row],[Product/Process]], datasets[Reference Product]), _xlfn.XMATCH(LCI[[#Headers],[Resource use: metals and minerals]],datasets[#Headers]))</f>
        <v>#N/A</v>
      </c>
      <c r="O18" t="e" cm="1">
        <f t="array" ref="O18">LCI[[#This Row],[Quantity]]  *  INDEX(datasets[],_xlfn.XMATCH(LCI[[#This Row],[Product/Process]], datasets[Reference Product]), _xlfn.XMATCH(LCI[[#Headers],[Resource use: fossil fuels]],datasets[#Headers]))</f>
        <v>#N/A</v>
      </c>
      <c r="P18" t="e" cm="1">
        <f t="array" ref="P18">LCI[[#This Row],[Quantity]]  *  INDEX(datasets[],_xlfn.XMATCH(LCI[[#This Row],[Product/Process]], datasets[Reference Product]), _xlfn.XMATCH(LCI[[#Headers],[Human Toxicity - cancer effects]],datasets[#Headers]))</f>
        <v>#N/A</v>
      </c>
    </row>
    <row r="19" spans="2:16" x14ac:dyDescent="0.25">
      <c r="B19" s="10"/>
      <c r="C19" s="10"/>
      <c r="D19" t="str">
        <f>_xlfn.XLOOKUP(LCI[[#This Row],[Product/Process]], datasets[Reference Product], datasets[Activity Name], "Error: Dataset does not match")</f>
        <v>Error: Dataset does not match</v>
      </c>
      <c r="E19" s="10"/>
      <c r="F19" t="str">
        <f>_xlfn.XLOOKUP(LCI[[#This Row],[Product/Process]], datasets[Reference Product], datasets[unit], "Error: unit not found")</f>
        <v>Error: unit not found</v>
      </c>
      <c r="G19" t="str">
        <f>_xlfn.XLOOKUP(LCI[[#This Row],[Product/Process]], datasets[Reference Product], datasets[location], "Error: loc not found")</f>
        <v>Error: loc not found</v>
      </c>
      <c r="H19" s="10" t="s">
        <v>139</v>
      </c>
      <c r="I19" s="12" t="str">
        <f t="shared" si="0"/>
        <v>--&gt;</v>
      </c>
      <c r="J19" t="e" cm="1">
        <f t="array" ref="J19">LCI[[#This Row],[Quantity]]  *  INDEX(datasets[],_xlfn.XMATCH(LCI[[#This Row],[Product/Process]], datasets[Reference Product]), _xlfn.XMATCH(LCI[[#Headers],[Climate Change]],datasets[#Headers]))</f>
        <v>#N/A</v>
      </c>
      <c r="K19" t="e" cm="1">
        <f t="array" ref="K19">LCI[[#This Row],[Quantity]]  *  INDEX(datasets[],_xlfn.XMATCH(LCI[[#This Row],[Product/Process]], datasets[Reference Product]), _xlfn.XMATCH(LCI[[#Headers],[Ozone depletion]],datasets[#Headers]))</f>
        <v>#N/A</v>
      </c>
      <c r="L19" t="e" cm="1">
        <f t="array" ref="L19">LCI[[#This Row],[Quantity]]  *  INDEX(datasets[],_xlfn.XMATCH(LCI[[#This Row],[Product/Process]], datasets[Reference Product]), _xlfn.XMATCH(LCI[[#Headers],[Acidification]],datasets[#Headers]))</f>
        <v>#N/A</v>
      </c>
      <c r="M19" t="e" cm="1">
        <f t="array" ref="M19">LCI[[#This Row],[Quantity]]  *  INDEX(datasets[],_xlfn.XMATCH(LCI[[#This Row],[Product/Process]], datasets[Reference Product]), _xlfn.XMATCH(LCI[[#Headers],[Eutrophication - freshwater]],datasets[#Headers]))</f>
        <v>#N/A</v>
      </c>
      <c r="N19" t="e" cm="1">
        <f t="array" ref="N19">LCI[[#This Row],[Quantity]]  *  INDEX(datasets[],_xlfn.XMATCH(LCI[[#This Row],[Product/Process]], datasets[Reference Product]), _xlfn.XMATCH(LCI[[#Headers],[Resource use: metals and minerals]],datasets[#Headers]))</f>
        <v>#N/A</v>
      </c>
      <c r="O19" t="e" cm="1">
        <f t="array" ref="O19">LCI[[#This Row],[Quantity]]  *  INDEX(datasets[],_xlfn.XMATCH(LCI[[#This Row],[Product/Process]], datasets[Reference Product]), _xlfn.XMATCH(LCI[[#Headers],[Resource use: fossil fuels]],datasets[#Headers]))</f>
        <v>#N/A</v>
      </c>
      <c r="P19" t="e" cm="1">
        <f t="array" ref="P19">LCI[[#This Row],[Quantity]]  *  INDEX(datasets[],_xlfn.XMATCH(LCI[[#This Row],[Product/Process]], datasets[Reference Product]), _xlfn.XMATCH(LCI[[#Headers],[Human Toxicity - cancer effects]],datasets[#Headers]))</f>
        <v>#N/A</v>
      </c>
    </row>
    <row r="20" spans="2:16" x14ac:dyDescent="0.25">
      <c r="B20" s="10"/>
      <c r="C20" s="10"/>
      <c r="D20" t="str">
        <f>_xlfn.XLOOKUP(LCI[[#This Row],[Product/Process]], datasets[Reference Product], datasets[Activity Name], "Error: Dataset does not match")</f>
        <v>Error: Dataset does not match</v>
      </c>
      <c r="E20" s="10"/>
      <c r="F20" t="str">
        <f>_xlfn.XLOOKUP(LCI[[#This Row],[Product/Process]], datasets[Reference Product], datasets[unit], "Error: unit not found")</f>
        <v>Error: unit not found</v>
      </c>
      <c r="G20" t="str">
        <f>_xlfn.XLOOKUP(LCI[[#This Row],[Product/Process]], datasets[Reference Product], datasets[location], "Error: loc not found")</f>
        <v>Error: loc not found</v>
      </c>
      <c r="H20" s="10" t="s">
        <v>139</v>
      </c>
      <c r="I20" s="12" t="str">
        <f t="shared" si="0"/>
        <v>--&gt;</v>
      </c>
      <c r="J20" t="e" cm="1">
        <f t="array" ref="J20">LCI[[#This Row],[Quantity]]  *  INDEX(datasets[],_xlfn.XMATCH(LCI[[#This Row],[Product/Process]], datasets[Reference Product]), _xlfn.XMATCH(LCI[[#Headers],[Climate Change]],datasets[#Headers]))</f>
        <v>#N/A</v>
      </c>
      <c r="K20" t="e" cm="1">
        <f t="array" ref="K20">LCI[[#This Row],[Quantity]]  *  INDEX(datasets[],_xlfn.XMATCH(LCI[[#This Row],[Product/Process]], datasets[Reference Product]), _xlfn.XMATCH(LCI[[#Headers],[Ozone depletion]],datasets[#Headers]))</f>
        <v>#N/A</v>
      </c>
      <c r="L20" t="e" cm="1">
        <f t="array" ref="L20">LCI[[#This Row],[Quantity]]  *  INDEX(datasets[],_xlfn.XMATCH(LCI[[#This Row],[Product/Process]], datasets[Reference Product]), _xlfn.XMATCH(LCI[[#Headers],[Acidification]],datasets[#Headers]))</f>
        <v>#N/A</v>
      </c>
      <c r="M20" t="e" cm="1">
        <f t="array" ref="M20">LCI[[#This Row],[Quantity]]  *  INDEX(datasets[],_xlfn.XMATCH(LCI[[#This Row],[Product/Process]], datasets[Reference Product]), _xlfn.XMATCH(LCI[[#Headers],[Eutrophication - freshwater]],datasets[#Headers]))</f>
        <v>#N/A</v>
      </c>
      <c r="N20" t="e" cm="1">
        <f t="array" ref="N20">LCI[[#This Row],[Quantity]]  *  INDEX(datasets[],_xlfn.XMATCH(LCI[[#This Row],[Product/Process]], datasets[Reference Product]), _xlfn.XMATCH(LCI[[#Headers],[Resource use: metals and minerals]],datasets[#Headers]))</f>
        <v>#N/A</v>
      </c>
      <c r="O20" t="e" cm="1">
        <f t="array" ref="O20">LCI[[#This Row],[Quantity]]  *  INDEX(datasets[],_xlfn.XMATCH(LCI[[#This Row],[Product/Process]], datasets[Reference Product]), _xlfn.XMATCH(LCI[[#Headers],[Resource use: fossil fuels]],datasets[#Headers]))</f>
        <v>#N/A</v>
      </c>
      <c r="P20" t="e" cm="1">
        <f t="array" ref="P20">LCI[[#This Row],[Quantity]]  *  INDEX(datasets[],_xlfn.XMATCH(LCI[[#This Row],[Product/Process]], datasets[Reference Product]), _xlfn.XMATCH(LCI[[#Headers],[Human Toxicity - cancer effects]],datasets[#Headers]))</f>
        <v>#N/A</v>
      </c>
    </row>
  </sheetData>
  <phoneticPr fontId="8" type="noConversion"/>
  <dataValidations count="3">
    <dataValidation type="list" allowBlank="1" showInputMessage="1" showErrorMessage="1" sqref="B3:B20" xr:uid="{0F3083C7-BEBB-4D37-96BA-C7762AFBC70E}">
      <formula1>INDIRECT("life_cycle_stages[Life Cycle Stage]")</formula1>
    </dataValidation>
    <dataValidation type="list" allowBlank="1" showInputMessage="1" showErrorMessage="1" sqref="C3:C20" xr:uid="{65CAF8DE-DAC9-4906-AFA4-16DE0B4C924C}">
      <formula1>INDIRECT("datasets[Reference Product]")</formula1>
    </dataValidation>
    <dataValidation type="list" allowBlank="1" showInputMessage="1" showErrorMessage="1" sqref="J2:P2" xr:uid="{01F1B72B-8EC7-46DE-BF89-1E092C06051C}">
      <formula1>INDIRECT("impact_indicators[Simplified Name]")</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5D8B-D9E5-4EBC-85DC-54BB4C6D59F1}">
  <dimension ref="A1"/>
  <sheetViews>
    <sheetView zoomScaleNormal="100"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7E89-62FD-46E1-BE70-010EB7536EBE}">
  <dimension ref="B2:B13"/>
  <sheetViews>
    <sheetView zoomScaleNormal="100" workbookViewId="0"/>
  </sheetViews>
  <sheetFormatPr defaultColWidth="11.5703125" defaultRowHeight="15" x14ac:dyDescent="0.25"/>
  <sheetData>
    <row r="2" spans="2:2" x14ac:dyDescent="0.25">
      <c r="B2" s="2" t="s">
        <v>24</v>
      </c>
    </row>
    <row r="4" spans="2:2" x14ac:dyDescent="0.25">
      <c r="B4" t="s">
        <v>25</v>
      </c>
    </row>
    <row r="7" spans="2:2" x14ac:dyDescent="0.25">
      <c r="B7" t="s">
        <v>26</v>
      </c>
    </row>
    <row r="10" spans="2:2" x14ac:dyDescent="0.25">
      <c r="B10" t="s">
        <v>27</v>
      </c>
    </row>
    <row r="13" spans="2:2" x14ac:dyDescent="0.25">
      <c r="B13" t="s">
        <v>28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5445A58589AC4183CBED0AB6EEE96C" ma:contentTypeVersion="20" ma:contentTypeDescription="Create a new document." ma:contentTypeScope="" ma:versionID="9cda22e2cf27680b28768faa531ecb10">
  <xsd:schema xmlns:xsd="http://www.w3.org/2001/XMLSchema" xmlns:xs="http://www.w3.org/2001/XMLSchema" xmlns:p="http://schemas.microsoft.com/office/2006/metadata/properties" xmlns:ns2="6f0f3322-47a3-4f47-832e-bd9c5aa713ed" xmlns:ns3="b7e24154-431b-49b3-a2ae-244604f8c4d8" targetNamespace="http://schemas.microsoft.com/office/2006/metadata/properties" ma:root="true" ma:fieldsID="fa9048d3af0e3bbda19cf3eab995a623" ns2:_="" ns3:_="">
    <xsd:import namespace="6f0f3322-47a3-4f47-832e-bd9c5aa713ed"/>
    <xsd:import namespace="b7e24154-431b-49b3-a2ae-244604f8c4d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0f3322-47a3-4f47-832e-bd9c5aa713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6939949-0c01-4cd3-8f46-22c4f59fd9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e24154-431b-49b3-a2ae-244604f8c4d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bbf0fc-38c2-4b3e-b6b9-3a99cb9857cd}" ma:internalName="TaxCatchAll" ma:showField="CatchAllData" ma:web="b7e24154-431b-49b3-a2ae-244604f8c4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7e24154-431b-49b3-a2ae-244604f8c4d8" xsi:nil="true"/>
    <lcf76f155ced4ddcb4097134ff3c332f xmlns="6f0f3322-47a3-4f47-832e-bd9c5aa713e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3C55F-4C11-4BE2-8A55-C6EB5BFCA6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0f3322-47a3-4f47-832e-bd9c5aa713ed"/>
    <ds:schemaRef ds:uri="b7e24154-431b-49b3-a2ae-244604f8c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283F57-2165-4017-AA97-017408179E09}">
  <ds:schemaRefs>
    <ds:schemaRef ds:uri="http://schemas.microsoft.com/office/2006/metadata/properties"/>
    <ds:schemaRef ds:uri="http://schemas.microsoft.com/office/infopath/2007/PartnerControls"/>
    <ds:schemaRef ds:uri="b7e24154-431b-49b3-a2ae-244604f8c4d8"/>
    <ds:schemaRef ds:uri="6f0f3322-47a3-4f47-832e-bd9c5aa713ed"/>
  </ds:schemaRefs>
</ds:datastoreItem>
</file>

<file path=customXml/itemProps3.xml><?xml version="1.0" encoding="utf-8"?>
<ds:datastoreItem xmlns:ds="http://schemas.openxmlformats.org/officeDocument/2006/customXml" ds:itemID="{F540F27D-EE7E-457C-8DEC-10055C44F7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The exercise</vt:lpstr>
      <vt:lpstr>Technical data</vt:lpstr>
      <vt:lpstr>Goal_scope</vt:lpstr>
      <vt:lpstr>Databases</vt:lpstr>
      <vt:lpstr>LCI</vt:lpstr>
      <vt:lpstr>Results</vt:lpstr>
      <vt:lpstr>Interpretation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Mathieu</dc:creator>
  <cp:keywords/>
  <dc:description/>
  <cp:lastModifiedBy>Marnix Hendrik G Verkammen</cp:lastModifiedBy>
  <cp:revision/>
  <dcterms:created xsi:type="dcterms:W3CDTF">2015-06-05T18:17:20Z</dcterms:created>
  <dcterms:modified xsi:type="dcterms:W3CDTF">2025-04-14T13:49:59Z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0x010100BE5445A58589AC4183CBED0AB6EEE96C</vt:lpwstr>
  </property>
  <property fmtid="{D5CDD505-2E9C-101B-9397-08002B2CF9AE}" pid="3" name="MediaServiceImageTags">
    <vt:lpwstr/>
  </property>
</Properties>
</file>