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ACHING\CIVIL-309\2024\Grading\"/>
    </mc:Choice>
  </mc:AlternateContent>
  <xr:revisionPtr revIDLastSave="0" documentId="13_ncr:1_{954A12EF-4A9C-4FC2-861A-3D8A213A1E67}" xr6:coauthVersionLast="47" xr6:coauthVersionMax="47" xr10:uidLastSave="{00000000-0000-0000-0000-000000000000}"/>
  <bookViews>
    <workbookView xWindow="28680" yWindow="-1545" windowWidth="29040" windowHeight="15840" activeTab="2" xr2:uid="{00000000-000D-0000-FFFF-FFFF00000000}"/>
  </bookViews>
  <sheets>
    <sheet name="Midterm grading" sheetId="1" r:id="rId1"/>
    <sheet name="Report grading" sheetId="2" r:id="rId2"/>
    <sheet name="TOTAL GRADING" sheetId="4" r:id="rId3"/>
  </sheets>
  <definedNames>
    <definedName name="_xlchart.v1.0" hidden="1">'TOTAL GRADING'!$B$1</definedName>
    <definedName name="_xlchart.v1.1" hidden="1">'TOTAL GRADING'!$B$2:$B$53</definedName>
    <definedName name="_xlnm.Print_Area" localSheetId="2">'TOTAL GRADING'!$A$1:$B$53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4" l="1"/>
  <c r="F7" i="4" s="1"/>
  <c r="N2" i="2"/>
  <c r="O2" i="2" s="1"/>
  <c r="N4" i="2"/>
  <c r="O4" i="2" s="1"/>
  <c r="N3" i="2"/>
  <c r="O3" i="2" s="1"/>
  <c r="E2" i="4"/>
  <c r="F2" i="4" s="1"/>
  <c r="E3" i="4"/>
  <c r="F3" i="4" s="1"/>
  <c r="E4" i="4"/>
  <c r="F4" i="4" s="1"/>
  <c r="E5" i="4"/>
  <c r="F5" i="4" s="1"/>
  <c r="E6" i="4"/>
  <c r="F6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F15" i="4" s="1"/>
  <c r="E16" i="4"/>
  <c r="F16" i="4" s="1"/>
  <c r="E17" i="4"/>
  <c r="F17" i="4" s="1"/>
  <c r="E18" i="4"/>
  <c r="F18" i="4" s="1"/>
  <c r="E19" i="4"/>
  <c r="F19" i="4" s="1"/>
  <c r="E20" i="4"/>
  <c r="F20" i="4" s="1"/>
  <c r="E21" i="4"/>
  <c r="F21" i="4" s="1"/>
  <c r="E22" i="4"/>
  <c r="F22" i="4" s="1"/>
  <c r="E23" i="4"/>
  <c r="F23" i="4" s="1"/>
  <c r="E24" i="4"/>
  <c r="F24" i="4" s="1"/>
  <c r="E25" i="4"/>
  <c r="F25" i="4" s="1"/>
  <c r="E26" i="4"/>
  <c r="F26" i="4" s="1"/>
  <c r="E27" i="4"/>
  <c r="F27" i="4" s="1"/>
  <c r="E28" i="4"/>
  <c r="F28" i="4" s="1"/>
  <c r="E29" i="4"/>
  <c r="F29" i="4" s="1"/>
  <c r="E30" i="4"/>
  <c r="F30" i="4" s="1"/>
  <c r="E31" i="4"/>
  <c r="F31" i="4" s="1"/>
  <c r="E32" i="4"/>
  <c r="F32" i="4" s="1"/>
  <c r="E33" i="4"/>
  <c r="F33" i="4" s="1"/>
  <c r="E34" i="4"/>
  <c r="F34" i="4" s="1"/>
  <c r="E35" i="4"/>
  <c r="F35" i="4" s="1"/>
  <c r="E36" i="4"/>
  <c r="F36" i="4" s="1"/>
  <c r="E37" i="4"/>
  <c r="F37" i="4" s="1"/>
  <c r="E38" i="4"/>
  <c r="F38" i="4" s="1"/>
  <c r="E39" i="4"/>
  <c r="F39" i="4" s="1"/>
  <c r="E40" i="4"/>
  <c r="F40" i="4" s="1"/>
  <c r="E41" i="4"/>
  <c r="F41" i="4" s="1"/>
  <c r="E42" i="4"/>
  <c r="F42" i="4" s="1"/>
  <c r="E43" i="4"/>
  <c r="F43" i="4" s="1"/>
  <c r="E44" i="4"/>
  <c r="F44" i="4" s="1"/>
  <c r="E45" i="4"/>
  <c r="F45" i="4" s="1"/>
  <c r="E46" i="4"/>
  <c r="F46" i="4" s="1"/>
  <c r="E47" i="4"/>
  <c r="F47" i="4" s="1"/>
  <c r="E48" i="4"/>
  <c r="F48" i="4" s="1"/>
  <c r="E49" i="4"/>
  <c r="F49" i="4" s="1"/>
  <c r="E50" i="4"/>
  <c r="F50" i="4" s="1"/>
  <c r="E51" i="4"/>
  <c r="F51" i="4" s="1"/>
  <c r="E52" i="4"/>
  <c r="F52" i="4" s="1"/>
  <c r="E53" i="4"/>
  <c r="F53" i="4" s="1"/>
  <c r="J31" i="1"/>
  <c r="K31" i="1" s="1"/>
  <c r="N5" i="2"/>
  <c r="O5" i="2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J2" i="1" l="1"/>
  <c r="K2" i="1" s="1"/>
  <c r="J3" i="1" l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Khovalyg Dolaana</author>
  </authors>
  <commentList>
    <comment ref="N1" authorId="0" shapeId="0" xr:uid="{D7B682CA-735E-4912-83E4-3D07FCDF30C0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72 points is the maximum number of points that can be gained if you score "6" in each category</t>
        </r>
      </text>
    </comment>
    <comment ref="O1" authorId="0" shapeId="0" xr:uid="{9FA7CA80-A47D-4FB3-A547-8919E5FB05D7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The report points were adjusted to 60% that you gain from the group report for your final grade in the class. The remaining 10 points are reserved for the peer-evaluation. If you equally contributed to the report, you gain +5 point in addition to what is in here. For maximum contribution, you can recive +10 points, and for minimum - 0 points.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Khovalyg Dolaana</author>
  </authors>
  <commentList>
    <comment ref="B1" authorId="0" shapeId="0" xr:uid="{E917CE3B-F1E2-493D-AB0B-6517468F9671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maximum number of points 30 pt</t>
        </r>
      </text>
    </comment>
    <comment ref="C1" authorId="0" shapeId="0" xr:uid="{3468E931-700E-4C78-A631-0B4A2709679B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maximum number of points 60 pt</t>
        </r>
      </text>
    </comment>
    <comment ref="D1" authorId="0" shapeId="0" xr:uid="{20EA375F-7C0E-485A-A508-E3CC9A5FCB1A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maximum number of points 10 pt</t>
        </r>
      </text>
    </comment>
    <comment ref="E1" authorId="0" shapeId="0" xr:uid="{76A18B8A-A4A1-42B1-8F8F-5FFD340C972F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maximum number of points 100 pt</t>
        </r>
      </text>
    </comment>
    <comment ref="F1" authorId="0" shapeId="0" xr:uid="{F3EDB362-B7E7-431E-8B4A-ED71CFCC858D}">
      <text>
        <r>
          <rPr>
            <b/>
            <sz val="9"/>
            <color indexed="81"/>
            <rFont val="Tahoma"/>
            <family val="2"/>
          </rPr>
          <t>Khovalyg Dolaana:</t>
        </r>
        <r>
          <rPr>
            <sz val="9"/>
            <color indexed="81"/>
            <rFont val="Tahoma"/>
            <family val="2"/>
          </rPr>
          <t xml:space="preserve">
Adjusted relative to the class performance, the person with the highest score gets "6" mark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9ACA74-0CA0-4FC2-82A1-674111F91D8A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231AB986-4484-44B5-9025-C00A6AAC9E4D}" keepAlive="1" name="Query - Table3" description="Connection to the 'Table3' query in the workbook." type="5" refreshedVersion="7" background="1" saveData="1">
    <dbPr connection="Provider=Microsoft.Mashup.OleDb.1;Data Source=$Workbook$;Location=Table3;Extended Properties=&quot;&quot;" command="SELECT * FROM [Table3]"/>
  </connection>
  <connection id="3" xr16:uid="{913AA87D-1BF7-4407-9E93-D77B26E3102E}" keepAlive="1" name="Query - Table3 (2)" description="Connection to the 'Table3 (2)' query in the workbook." type="5" refreshedVersion="7" background="1" saveData="1">
    <dbPr connection="Provider=Microsoft.Mashup.OleDb.1;Data Source=$Workbook$;Location=&quot;Table3 (2)&quot;;Extended Properties=&quot;&quot;" command="SELECT * FROM [Table3 (2)]"/>
  </connection>
</connections>
</file>

<file path=xl/sharedStrings.xml><?xml version="1.0" encoding="utf-8"?>
<sst xmlns="http://schemas.openxmlformats.org/spreadsheetml/2006/main" count="32" uniqueCount="31">
  <si>
    <t>Sciper</t>
  </si>
  <si>
    <t>Q1 (2.5 pt)</t>
  </si>
  <si>
    <t>Q2 (2 pt)</t>
  </si>
  <si>
    <t>Q3 (2.5 pt)</t>
  </si>
  <si>
    <t>Q4 (5 pt)</t>
  </si>
  <si>
    <t>Q5 (6 pt)</t>
  </si>
  <si>
    <t>Q6 (6pt)</t>
  </si>
  <si>
    <t>Q7 (6pt)</t>
  </si>
  <si>
    <t>Total (Adjusted 30 pt)</t>
  </si>
  <si>
    <t>Total (Original 30 pt)</t>
  </si>
  <si>
    <t>Group</t>
  </si>
  <si>
    <t>Site analysis</t>
  </si>
  <si>
    <t>Thermodynamic principles 1</t>
  </si>
  <si>
    <t>Mitigation strategies 1</t>
  </si>
  <si>
    <t>Thermodynamic principles 2</t>
  </si>
  <si>
    <t>Mitigation strategies 2</t>
  </si>
  <si>
    <t>Thermodynamic principles 3</t>
  </si>
  <si>
    <t>Mitigation strategies 3</t>
  </si>
  <si>
    <t>Thermodynamic principles 4</t>
  </si>
  <si>
    <t>Mitigation strategies 4</t>
  </si>
  <si>
    <t>Combined effects</t>
  </si>
  <si>
    <t>Modelling and analysis</t>
  </si>
  <si>
    <t>Report</t>
  </si>
  <si>
    <t>Grade</t>
  </si>
  <si>
    <t>TOTAL points</t>
  </si>
  <si>
    <t xml:space="preserve">Midterm </t>
  </si>
  <si>
    <t>Individual contribution points</t>
  </si>
  <si>
    <t>Report (base mark)</t>
  </si>
  <si>
    <t>Total points (adjusted, 60 points max)</t>
  </si>
  <si>
    <t>Total points (out of 100 pt)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</si>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</sst>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6" fillId="0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16" fillId="0" borderId="12" xfId="0" applyFont="1" applyFill="1" applyBorder="1" applyAlignment="1">
      <alignment horizontal="center" vertical="center" wrapText="1"/>
    </xf>
    <xf numFmtId="0" fontId="0" fillId="0" borderId="12" xfId="0" applyBorder="1"/>
    <xf numFmtId="2" fontId="16" fillId="0" borderId="1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16" fillId="0" borderId="13" xfId="0" applyNumberFormat="1" applyFont="1" applyBorder="1"/>
    <xf numFmtId="0" fontId="0" fillId="0" borderId="12" xfId="0" applyFont="1" applyBorder="1"/>
    <xf numFmtId="0" fontId="16" fillId="33" borderId="11" xfId="0" applyFont="1" applyFill="1" applyBorder="1" applyAlignment="1">
      <alignment horizontal="center"/>
    </xf>
    <xf numFmtId="0" fontId="16" fillId="0" borderId="0" xfId="0" applyFont="1"/>
    <xf numFmtId="0" fontId="14" fillId="0" borderId="1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0" xfId="0" applyFill="1"/>
    <xf numFmtId="0" fontId="18" fillId="0" borderId="1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16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164" fontId="21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"/>
    </dxf>
    <dxf>
      <numFmt numFmtId="164" formatCode="0.0"/>
    </dxf>
    <dxf>
      <font>
        <b/>
      </font>
      <numFmt numFmtId="0" formatCode="General"/>
    </dxf>
    <dxf>
      <numFmt numFmtId="164" formatCode="0.0"/>
    </dxf>
    <dxf>
      <border outline="0">
        <left style="thin">
          <color rgb="FF000000"/>
        </left>
        <right style="thin">
          <color indexed="64"/>
        </right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Q1 (2.5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Q1 (2.5 pt)</a:t>
          </a:r>
        </a:p>
      </cx:txPr>
    </cx:title>
    <cx:plotArea>
      <cx:plotAreaRegion/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Q2 (2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Q2 (2 pt)</a:t>
          </a:r>
        </a:p>
      </cx:txPr>
    </cx:title>
    <cx:plotArea>
      <cx:plotAreaRegion/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Q3 (2.5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Q3 (2.5 pt)</a:t>
          </a:r>
        </a:p>
      </cx:txPr>
    </cx:title>
    <cx:plotArea>
      <cx:plotAreaRegion/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Q4 (5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Q4 (5 pt)</a:t>
          </a:r>
        </a:p>
      </cx:txPr>
    </cx:title>
    <cx:plotArea>
      <cx:plotAreaRegion/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Q5 (6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Q5 (6 pt)</a:t>
          </a:r>
        </a:p>
      </cx:txPr>
    </cx:title>
    <cx:plotArea>
      <cx:plotAreaRegion/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Q6 (6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Q6 (6 pt)</a:t>
          </a:r>
        </a:p>
      </cx:txPr>
    </cx:title>
    <cx:plotArea>
      <cx:plotAreaRegion/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txData>
          <cx:v>Q7 (6 pt)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Q7 (6 pt)</a:t>
          </a:r>
        </a:p>
      </cx:txPr>
    </cx:title>
    <cx:plotArea>
      <cx:plotAreaRegion/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OVERALL (30 pt)</a:t>
            </a:r>
          </a:p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/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OVERALL (Adjusted)</a:t>
            </a:r>
          </a:p>
          <a:p>
            <a:pPr algn="ctr" rtl="0">
              <a:defRPr/>
            </a:pP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93680A55-A9E6-4938-BD6A-4CF00383DF4F}" formatIdx="0">
          <cx:tx>
            <cx:txData>
              <cx:f>_xlchart.v1.0</cx:f>
              <cx:v>Midterm </cx:v>
            </cx:txData>
          </cx:tx>
          <cx:dataId val="0"/>
          <cx:layoutPr>
            <cx:binning intervalClosed="r" underflow="11" overflow="30">
              <cx:binCount val="10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Relationship Id="rId9" Type="http://schemas.microsoft.com/office/2014/relationships/chartEx" Target="../charts/chartEx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596661</xdr:colOff>
      <xdr:row>0</xdr:row>
      <xdr:rowOff>59671</xdr:rowOff>
    </xdr:from>
    <xdr:to>
      <xdr:col>31</xdr:col>
      <xdr:colOff>235607</xdr:colOff>
      <xdr:row>13</xdr:row>
      <xdr:rowOff>7451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99F4406-A62B-4E61-BEC2-3506EDBA9F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55961" y="59671"/>
              <a:ext cx="3906146" cy="26719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24</xdr:col>
      <xdr:colOff>603048</xdr:colOff>
      <xdr:row>14</xdr:row>
      <xdr:rowOff>34682</xdr:rowOff>
    </xdr:from>
    <xdr:to>
      <xdr:col>31</xdr:col>
      <xdr:colOff>212522</xdr:colOff>
      <xdr:row>25</xdr:row>
      <xdr:rowOff>81410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83A79F21-C6E6-49DA-93FD-927E1CCDC7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348" y="2949332"/>
              <a:ext cx="3876674" cy="21422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24</xdr:col>
      <xdr:colOff>579404</xdr:colOff>
      <xdr:row>26</xdr:row>
      <xdr:rowOff>93625</xdr:rowOff>
    </xdr:from>
    <xdr:to>
      <xdr:col>31</xdr:col>
      <xdr:colOff>178008</xdr:colOff>
      <xdr:row>39</xdr:row>
      <xdr:rowOff>151223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DB85B417-1BA1-4E7F-934E-1EB282F8D3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38704" y="5294275"/>
              <a:ext cx="3865804" cy="253409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31</xdr:col>
      <xdr:colOff>305896</xdr:colOff>
      <xdr:row>0</xdr:row>
      <xdr:rowOff>52265</xdr:rowOff>
    </xdr:from>
    <xdr:to>
      <xdr:col>37</xdr:col>
      <xdr:colOff>406688</xdr:colOff>
      <xdr:row>13</xdr:row>
      <xdr:rowOff>10701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22EE442-E6E9-49E9-ABDC-3B2ABD73DA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832396" y="52265"/>
              <a:ext cx="3758392" cy="26825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31</xdr:col>
      <xdr:colOff>224531</xdr:colOff>
      <xdr:row>14</xdr:row>
      <xdr:rowOff>65376</xdr:rowOff>
    </xdr:from>
    <xdr:to>
      <xdr:col>37</xdr:col>
      <xdr:colOff>106767</xdr:colOff>
      <xdr:row>25</xdr:row>
      <xdr:rowOff>83041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C8DFFFF-56A1-402A-A636-53ABD4C97E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51031" y="2980026"/>
              <a:ext cx="3539836" cy="21131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31</xdr:col>
      <xdr:colOff>250334</xdr:colOff>
      <xdr:row>26</xdr:row>
      <xdr:rowOff>91180</xdr:rowOff>
    </xdr:from>
    <xdr:to>
      <xdr:col>37</xdr:col>
      <xdr:colOff>259167</xdr:colOff>
      <xdr:row>39</xdr:row>
      <xdr:rowOff>134648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4ACCB8A7-6B22-41A1-AF3F-10A39E867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76834" y="5291830"/>
              <a:ext cx="3666433" cy="251996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37</xdr:col>
      <xdr:colOff>503525</xdr:colOff>
      <xdr:row>0</xdr:row>
      <xdr:rowOff>49616</xdr:rowOff>
    </xdr:from>
    <xdr:to>
      <xdr:col>44</xdr:col>
      <xdr:colOff>98627</xdr:colOff>
      <xdr:row>13</xdr:row>
      <xdr:rowOff>23812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95AF7361-BE46-4237-A06E-C1C2700CE5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687625" y="49616"/>
              <a:ext cx="3862302" cy="26983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27</xdr:col>
      <xdr:colOff>566934</xdr:colOff>
      <xdr:row>42</xdr:row>
      <xdr:rowOff>157596</xdr:rowOff>
    </xdr:from>
    <xdr:to>
      <xdr:col>35</xdr:col>
      <xdr:colOff>253880</xdr:colOff>
      <xdr:row>53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4EE56B03-2565-4609-8767-4C13BFBEA8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55034" y="8406246"/>
              <a:ext cx="4563746" cy="193790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37</xdr:col>
      <xdr:colOff>14513</xdr:colOff>
      <xdr:row>43</xdr:row>
      <xdr:rowOff>43348</xdr:rowOff>
    </xdr:from>
    <xdr:to>
      <xdr:col>44</xdr:col>
      <xdr:colOff>311057</xdr:colOff>
      <xdr:row>53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480BBC9D-52B6-4214-9921-066E6B1FB6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198613" y="8482498"/>
              <a:ext cx="4563744" cy="18616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C70800-4FEA-440B-9843-B7936969BF3A}" name="Table1" displayName="Table1" ref="A1:K53" totalsRowShown="0" headerRowDxfId="18" tableBorderDxfId="17">
  <tableColumns count="11">
    <tableColumn id="3" xr3:uid="{1DEF1E3D-8EF2-4378-AE5E-49CC8A456AD3}" name="Sciper" dataDxfId="16"/>
    <tableColumn id="10" xr3:uid="{104A64BD-43EE-454B-8DE0-0D94655A6A72}" name="Q1 (2.5 pt)" dataDxfId="15"/>
    <tableColumn id="11" xr3:uid="{08FC186E-0CEF-41EE-8BEE-A2D48E6E557F}" name="Q2 (2 pt)" dataDxfId="14"/>
    <tableColumn id="12" xr3:uid="{D158C70D-2A02-4E29-92CE-1048D47ECD68}" name="Q3 (2.5 pt)" dataDxfId="13"/>
    <tableColumn id="13" xr3:uid="{E3F5B26F-1CEC-4F0A-8D21-04FB4D82BDE2}" name="Q4 (5 pt)" dataDxfId="12"/>
    <tableColumn id="14" xr3:uid="{BD6B000E-61AE-48E6-BBEF-EAD8BFB19D02}" name="Q5 (6 pt)" dataDxfId="11"/>
    <tableColumn id="15" xr3:uid="{CDD85A64-D000-40F0-9C5A-642428DD69F1}" name="Q6 (6pt)" dataDxfId="10"/>
    <tableColumn id="16" xr3:uid="{A06826F4-209F-41E9-81BD-5A583434E9E6}" name="Q7 (6pt)" dataDxfId="9"/>
    <tableColumn id="17" xr3:uid="{3F1916D6-1DB8-4707-805B-81B4F91D55D2}" name="Total (Original 30 pt)" dataDxfId="8"/>
    <tableColumn id="19" xr3:uid="{991D010F-1DC0-4C94-9C16-D13652EE47FC}" name="Total (Adjusted 30 pt)" dataDxfId="7">
      <calculatedColumnFormula>Table1[[#This Row],[Total (Original 30 pt)]]*1.172</calculatedColumnFormula>
    </tableColumn>
    <tableColumn id="1" xr3:uid="{4A2BA662-8641-448D-B745-511209F0CDAA}" name="Column1" dataDxfId="6">
      <calculatedColumnFormula>ROUND(Table1[[#This Row],[Total (Adjusted 30 pt)]],1)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B5A4BB-8A76-49E2-977C-671B37911B77}" name="Table13" displayName="Table13" ref="A1:F53" totalsRowShown="0" tableBorderDxfId="5" headerRowCellStyle="Normal" dataCellStyle="Normal">
  <autoFilter ref="A1:F53" xr:uid="{B4C70800-4FEA-440B-9843-B7936969BF3A}"/>
  <tableColumns count="6">
    <tableColumn id="3" xr3:uid="{83E3C632-A842-43FF-AD5C-85A2E32D9F92}" name="Sciper" dataCellStyle="Normal"/>
    <tableColumn id="19" xr3:uid="{6DEBCF2C-7B47-4A80-AFA7-74FA26C4629B}" name="Midterm " dataDxfId="4" dataCellStyle="Normal"/>
    <tableColumn id="18" xr3:uid="{64CB26AA-0FF3-43DD-80F9-4C7AA1A03B30}" name="Report (base mark)" dataDxfId="1" dataCellStyle="Normal"/>
    <tableColumn id="20" xr3:uid="{FEEBF546-3DD7-4549-A8B3-AA65F90289E8}" name="Individual contribution points" dataDxfId="0" dataCellStyle="Normal"/>
    <tableColumn id="21" xr3:uid="{5DC9EE5D-C6C5-4C28-95AD-F04CC41EA899}" name="TOTAL points" dataDxfId="2" dataCellStyle="Normal">
      <calculatedColumnFormula>Table13[[#This Row],[Midterm ]]+Table13[[#This Row],[Report (base mark)]]+Table13[[#This Row],[Individual contribution points]]</calculatedColumnFormula>
    </tableColumn>
    <tableColumn id="24" xr3:uid="{ED7F65B9-F213-4D42-B374-CEFE02C80716}" name="Grade" dataDxfId="3" dataCellStyle="Normal">
      <calculatedColumnFormula>MROUND(Table13[[#This Row],[TOTAL points]]*6/87.3,0.25)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53"/>
  <sheetViews>
    <sheetView showGridLines="0" zoomScale="85" zoomScaleNormal="85" workbookViewId="0"/>
  </sheetViews>
  <sheetFormatPr defaultRowHeight="15" x14ac:dyDescent="0.25"/>
  <cols>
    <col min="1" max="1" width="13.28515625" customWidth="1"/>
    <col min="2" max="2" width="12.28515625" customWidth="1"/>
    <col min="3" max="3" width="10.7109375" customWidth="1"/>
    <col min="4" max="4" width="12.28515625" customWidth="1"/>
    <col min="5" max="6" width="10.7109375" customWidth="1"/>
    <col min="7" max="8" width="10.28515625" customWidth="1"/>
    <col min="9" max="9" width="18.42578125" bestFit="1" customWidth="1"/>
    <col min="10" max="10" width="19.28515625" style="8" bestFit="1" customWidth="1"/>
  </cols>
  <sheetData>
    <row r="1" spans="1:11" ht="30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9</v>
      </c>
      <c r="J1" s="7" t="s">
        <v>8</v>
      </c>
      <c r="K1" s="21" t="s">
        <v>30</v>
      </c>
    </row>
    <row r="2" spans="1:11" x14ac:dyDescent="0.25">
      <c r="A2" s="2">
        <v>356936</v>
      </c>
      <c r="B2" s="4">
        <v>2.2999999999999998</v>
      </c>
      <c r="C2" s="4">
        <v>0</v>
      </c>
      <c r="D2" s="4">
        <v>1.3</v>
      </c>
      <c r="E2" s="4">
        <v>4</v>
      </c>
      <c r="F2" s="4">
        <v>1.5</v>
      </c>
      <c r="G2" s="4">
        <v>5.7</v>
      </c>
      <c r="H2" s="4">
        <v>4.5</v>
      </c>
      <c r="I2" s="6">
        <v>19.3</v>
      </c>
      <c r="J2" s="9">
        <f>Table1[[#This Row],[Total (Original 30 pt)]]*1.171875</f>
        <v>22.6171875</v>
      </c>
      <c r="K2" s="19">
        <f>ROUND(Table1[[#This Row],[Total (Adjusted 30 pt)]],1)</f>
        <v>22.6</v>
      </c>
    </row>
    <row r="3" spans="1:11" x14ac:dyDescent="0.25">
      <c r="A3" s="2">
        <v>357363</v>
      </c>
      <c r="B3" s="4">
        <v>2.5</v>
      </c>
      <c r="C3" s="4">
        <v>1</v>
      </c>
      <c r="D3" s="4">
        <v>1.5</v>
      </c>
      <c r="E3" s="4">
        <v>3.5</v>
      </c>
      <c r="F3" s="4">
        <v>3</v>
      </c>
      <c r="G3" s="4">
        <v>5.7</v>
      </c>
      <c r="H3" s="4">
        <v>6</v>
      </c>
      <c r="I3" s="6">
        <v>23.2</v>
      </c>
      <c r="J3" s="9">
        <f>Table1[[#This Row],[Total (Original 30 pt)]]*1.171875</f>
        <v>27.1875</v>
      </c>
      <c r="K3" s="4">
        <f>ROUND(Table1[[#This Row],[Total (Adjusted 30 pt)]],1)</f>
        <v>27.2</v>
      </c>
    </row>
    <row r="4" spans="1:11" x14ac:dyDescent="0.25">
      <c r="A4" s="2">
        <v>346325</v>
      </c>
      <c r="B4" s="4">
        <v>2.5</v>
      </c>
      <c r="C4" s="4">
        <v>0</v>
      </c>
      <c r="D4" s="4">
        <v>1.2</v>
      </c>
      <c r="E4" s="4">
        <v>2</v>
      </c>
      <c r="F4" s="4">
        <v>5.5</v>
      </c>
      <c r="G4" s="4">
        <v>5.7</v>
      </c>
      <c r="H4" s="4">
        <v>0</v>
      </c>
      <c r="I4" s="6">
        <v>16.899999999999999</v>
      </c>
      <c r="J4" s="9">
        <f>Table1[[#This Row],[Total (Original 30 pt)]]*1.171875</f>
        <v>19.8046875</v>
      </c>
      <c r="K4" s="4">
        <f>ROUND(Table1[[#This Row],[Total (Adjusted 30 pt)]],1)</f>
        <v>19.8</v>
      </c>
    </row>
    <row r="5" spans="1:11" x14ac:dyDescent="0.25">
      <c r="A5" s="2">
        <v>357149</v>
      </c>
      <c r="B5" s="4">
        <v>2.2999999999999998</v>
      </c>
      <c r="C5" s="4">
        <v>1</v>
      </c>
      <c r="D5" s="4">
        <v>1.8</v>
      </c>
      <c r="E5" s="4">
        <v>4</v>
      </c>
      <c r="F5" s="4">
        <v>6</v>
      </c>
      <c r="G5" s="4">
        <v>2.5</v>
      </c>
      <c r="H5" s="4">
        <v>0</v>
      </c>
      <c r="I5" s="6">
        <v>17.600000000000001</v>
      </c>
      <c r="J5" s="9">
        <f>Table1[[#This Row],[Total (Original 30 pt)]]*1.171875</f>
        <v>20.625</v>
      </c>
      <c r="K5" s="4">
        <f>ROUND(Table1[[#This Row],[Total (Adjusted 30 pt)]],1)</f>
        <v>20.6</v>
      </c>
    </row>
    <row r="6" spans="1:11" x14ac:dyDescent="0.25">
      <c r="A6" s="2">
        <v>324490</v>
      </c>
      <c r="B6" s="4">
        <v>2.2999999999999998</v>
      </c>
      <c r="C6" s="4">
        <v>1.2</v>
      </c>
      <c r="D6" s="4">
        <v>1.2</v>
      </c>
      <c r="E6" s="4">
        <v>4.5</v>
      </c>
      <c r="F6" s="4">
        <v>3</v>
      </c>
      <c r="G6" s="4">
        <v>1.5</v>
      </c>
      <c r="H6" s="4">
        <v>0</v>
      </c>
      <c r="I6" s="6">
        <v>13.7</v>
      </c>
      <c r="J6" s="9">
        <f>Table1[[#This Row],[Total (Original 30 pt)]]*1.171875</f>
        <v>16.0546875</v>
      </c>
      <c r="K6" s="4">
        <f>ROUND(Table1[[#This Row],[Total (Adjusted 30 pt)]],1)</f>
        <v>16.100000000000001</v>
      </c>
    </row>
    <row r="7" spans="1:11" x14ac:dyDescent="0.25">
      <c r="A7" s="2">
        <v>328692</v>
      </c>
      <c r="B7" s="4">
        <v>1</v>
      </c>
      <c r="C7" s="4">
        <v>0</v>
      </c>
      <c r="D7" s="4">
        <v>0</v>
      </c>
      <c r="E7" s="4">
        <v>1.5</v>
      </c>
      <c r="F7" s="4">
        <v>2.5</v>
      </c>
      <c r="G7" s="4">
        <v>5</v>
      </c>
      <c r="H7" s="4">
        <v>6</v>
      </c>
      <c r="I7" s="6">
        <v>16</v>
      </c>
      <c r="J7" s="9">
        <f>Table1[[#This Row],[Total (Original 30 pt)]]*1.171875</f>
        <v>18.75</v>
      </c>
      <c r="K7" s="4">
        <f>ROUND(Table1[[#This Row],[Total (Adjusted 30 pt)]],1)</f>
        <v>18.8</v>
      </c>
    </row>
    <row r="8" spans="1:11" x14ac:dyDescent="0.25">
      <c r="A8" s="2">
        <v>358383</v>
      </c>
      <c r="B8" s="4">
        <v>2.5</v>
      </c>
      <c r="C8" s="4">
        <v>0</v>
      </c>
      <c r="D8" s="4">
        <v>1.8</v>
      </c>
      <c r="E8" s="4">
        <v>2</v>
      </c>
      <c r="F8" s="4">
        <v>6</v>
      </c>
      <c r="G8" s="4">
        <v>0</v>
      </c>
      <c r="H8" s="4">
        <v>5</v>
      </c>
      <c r="I8" s="6">
        <v>17.3</v>
      </c>
      <c r="J8" s="9">
        <f>Table1[[#This Row],[Total (Original 30 pt)]]*1.171875</f>
        <v>20.2734375</v>
      </c>
      <c r="K8" s="4">
        <f>ROUND(Table1[[#This Row],[Total (Adjusted 30 pt)]],1)</f>
        <v>20.3</v>
      </c>
    </row>
    <row r="9" spans="1:11" x14ac:dyDescent="0.25">
      <c r="A9" s="2">
        <v>315861</v>
      </c>
      <c r="B9" s="4">
        <v>2.5</v>
      </c>
      <c r="C9" s="4">
        <v>0</v>
      </c>
      <c r="D9" s="4">
        <v>0</v>
      </c>
      <c r="E9" s="4">
        <v>0</v>
      </c>
      <c r="F9" s="4">
        <v>6</v>
      </c>
      <c r="G9" s="4">
        <v>4.7</v>
      </c>
      <c r="H9" s="4">
        <v>5</v>
      </c>
      <c r="I9" s="6">
        <v>18.2</v>
      </c>
      <c r="J9" s="9">
        <f>Table1[[#This Row],[Total (Original 30 pt)]]*1.171875</f>
        <v>21.328125</v>
      </c>
      <c r="K9" s="4">
        <f>ROUND(Table1[[#This Row],[Total (Adjusted 30 pt)]],1)</f>
        <v>21.3</v>
      </c>
    </row>
    <row r="10" spans="1:11" x14ac:dyDescent="0.25">
      <c r="A10" s="2">
        <v>339723</v>
      </c>
      <c r="B10" s="4">
        <v>0.3</v>
      </c>
      <c r="C10" s="4">
        <v>1</v>
      </c>
      <c r="D10" s="4">
        <v>1.5</v>
      </c>
      <c r="E10" s="4">
        <v>3.5</v>
      </c>
      <c r="F10" s="4">
        <v>1</v>
      </c>
      <c r="G10" s="4">
        <v>4.5</v>
      </c>
      <c r="H10" s="4">
        <v>0</v>
      </c>
      <c r="I10" s="6">
        <v>11.8</v>
      </c>
      <c r="J10" s="9">
        <f>Table1[[#This Row],[Total (Original 30 pt)]]*1.171875</f>
        <v>13.828125</v>
      </c>
      <c r="K10" s="4">
        <f>ROUND(Table1[[#This Row],[Total (Adjusted 30 pt)]],1)</f>
        <v>13.8</v>
      </c>
    </row>
    <row r="11" spans="1:11" x14ac:dyDescent="0.25">
      <c r="A11" s="2">
        <v>340968</v>
      </c>
      <c r="B11" s="4">
        <v>1.8</v>
      </c>
      <c r="C11" s="4">
        <v>1.5</v>
      </c>
      <c r="D11" s="4">
        <v>1.5</v>
      </c>
      <c r="E11" s="4">
        <v>0</v>
      </c>
      <c r="F11" s="4">
        <v>5.8</v>
      </c>
      <c r="G11" s="4">
        <v>3.5</v>
      </c>
      <c r="H11" s="4">
        <v>0</v>
      </c>
      <c r="I11" s="6">
        <v>14.1</v>
      </c>
      <c r="J11" s="9">
        <f>Table1[[#This Row],[Total (Original 30 pt)]]*1.171875</f>
        <v>16.5234375</v>
      </c>
      <c r="K11" s="4">
        <f>ROUND(Table1[[#This Row],[Total (Adjusted 30 pt)]],1)</f>
        <v>16.5</v>
      </c>
    </row>
    <row r="12" spans="1:11" x14ac:dyDescent="0.25">
      <c r="A12" s="2">
        <v>362203</v>
      </c>
      <c r="B12" s="4">
        <v>2.5</v>
      </c>
      <c r="C12" s="4">
        <v>0.5</v>
      </c>
      <c r="D12" s="4">
        <v>0</v>
      </c>
      <c r="E12" s="4">
        <v>3.5</v>
      </c>
      <c r="F12" s="4">
        <v>5</v>
      </c>
      <c r="G12" s="4">
        <v>5.7</v>
      </c>
      <c r="H12" s="4">
        <v>6</v>
      </c>
      <c r="I12" s="6">
        <v>23.2</v>
      </c>
      <c r="J12" s="9">
        <f>Table1[[#This Row],[Total (Original 30 pt)]]*1.171875</f>
        <v>27.1875</v>
      </c>
      <c r="K12" s="4">
        <f>ROUND(Table1[[#This Row],[Total (Adjusted 30 pt)]],1)</f>
        <v>27.2</v>
      </c>
    </row>
    <row r="13" spans="1:11" x14ac:dyDescent="0.25">
      <c r="A13" s="2">
        <v>355729</v>
      </c>
      <c r="B13" s="4">
        <v>2.5</v>
      </c>
      <c r="C13" s="4">
        <v>0</v>
      </c>
      <c r="D13" s="4">
        <v>1.8</v>
      </c>
      <c r="E13" s="4">
        <v>5</v>
      </c>
      <c r="F13" s="4">
        <v>6</v>
      </c>
      <c r="G13" s="4">
        <v>1.5</v>
      </c>
      <c r="H13" s="4">
        <v>5</v>
      </c>
      <c r="I13" s="6">
        <v>21.8</v>
      </c>
      <c r="J13" s="9">
        <f>Table1[[#This Row],[Total (Original 30 pt)]]*1.171875</f>
        <v>25.546875</v>
      </c>
      <c r="K13" s="4">
        <f>ROUND(Table1[[#This Row],[Total (Adjusted 30 pt)]],1)</f>
        <v>25.5</v>
      </c>
    </row>
    <row r="14" spans="1:11" x14ac:dyDescent="0.25">
      <c r="A14" s="2">
        <v>345851</v>
      </c>
      <c r="B14" s="4">
        <v>0</v>
      </c>
      <c r="C14" s="4">
        <v>0</v>
      </c>
      <c r="D14" s="4">
        <v>1.2</v>
      </c>
      <c r="E14" s="4">
        <v>3.7</v>
      </c>
      <c r="F14" s="4">
        <v>0.5</v>
      </c>
      <c r="G14" s="4">
        <v>4.5</v>
      </c>
      <c r="H14" s="4">
        <v>5.5</v>
      </c>
      <c r="I14" s="6">
        <v>15.4</v>
      </c>
      <c r="J14" s="9">
        <f>Table1[[#This Row],[Total (Original 30 pt)]]*1.171875</f>
        <v>18.046875</v>
      </c>
      <c r="K14" s="4">
        <f>ROUND(Table1[[#This Row],[Total (Adjusted 30 pt)]],1)</f>
        <v>18</v>
      </c>
    </row>
    <row r="15" spans="1:11" x14ac:dyDescent="0.25">
      <c r="A15" s="2">
        <v>355620</v>
      </c>
      <c r="B15" s="4">
        <v>2.5</v>
      </c>
      <c r="C15" s="4">
        <v>1</v>
      </c>
      <c r="D15" s="4">
        <v>1.8</v>
      </c>
      <c r="E15" s="4">
        <v>3</v>
      </c>
      <c r="F15" s="4">
        <v>1.5</v>
      </c>
      <c r="G15" s="4">
        <v>5.7</v>
      </c>
      <c r="H15" s="4">
        <v>6</v>
      </c>
      <c r="I15" s="6">
        <v>21.5</v>
      </c>
      <c r="J15" s="9">
        <f>Table1[[#This Row],[Total (Original 30 pt)]]*1.171875</f>
        <v>25.1953125</v>
      </c>
      <c r="K15" s="4">
        <f>ROUND(Table1[[#This Row],[Total (Adjusted 30 pt)]],1)</f>
        <v>25.2</v>
      </c>
    </row>
    <row r="16" spans="1:11" x14ac:dyDescent="0.25">
      <c r="A16" s="2">
        <v>342607</v>
      </c>
      <c r="B16" s="4">
        <v>1.9</v>
      </c>
      <c r="C16" s="4">
        <v>0</v>
      </c>
      <c r="D16" s="4">
        <v>2</v>
      </c>
      <c r="E16" s="4">
        <v>5</v>
      </c>
      <c r="F16" s="4">
        <v>5.7</v>
      </c>
      <c r="G16" s="4">
        <v>5</v>
      </c>
      <c r="H16" s="4">
        <v>0</v>
      </c>
      <c r="I16" s="6">
        <v>19.600000000000001</v>
      </c>
      <c r="J16" s="9">
        <f>Table1[[#This Row],[Total (Original 30 pt)]]*1.171875</f>
        <v>22.96875</v>
      </c>
      <c r="K16" s="4">
        <f>ROUND(Table1[[#This Row],[Total (Adjusted 30 pt)]],1)</f>
        <v>23</v>
      </c>
    </row>
    <row r="17" spans="1:11" x14ac:dyDescent="0.25">
      <c r="A17" s="2">
        <v>356252</v>
      </c>
      <c r="B17" s="4">
        <v>2.5</v>
      </c>
      <c r="C17" s="4">
        <v>1.2</v>
      </c>
      <c r="D17" s="4">
        <v>1.8</v>
      </c>
      <c r="E17" s="4">
        <v>4</v>
      </c>
      <c r="F17" s="4">
        <v>2.5</v>
      </c>
      <c r="G17" s="4">
        <v>4.7</v>
      </c>
      <c r="H17" s="4">
        <v>5</v>
      </c>
      <c r="I17" s="6">
        <v>21.7</v>
      </c>
      <c r="J17" s="9">
        <f>Table1[[#This Row],[Total (Original 30 pt)]]*1.171875</f>
        <v>25.4296875</v>
      </c>
      <c r="K17" s="4">
        <f>ROUND(Table1[[#This Row],[Total (Adjusted 30 pt)]],1)</f>
        <v>25.4</v>
      </c>
    </row>
    <row r="18" spans="1:11" x14ac:dyDescent="0.25">
      <c r="A18" s="2">
        <v>341051</v>
      </c>
      <c r="B18" s="4">
        <v>2.5</v>
      </c>
      <c r="C18" s="4">
        <v>1.2</v>
      </c>
      <c r="D18" s="4">
        <v>2</v>
      </c>
      <c r="E18" s="4">
        <v>4</v>
      </c>
      <c r="F18" s="4">
        <v>2</v>
      </c>
      <c r="G18" s="4">
        <v>0.5</v>
      </c>
      <c r="H18" s="4">
        <v>5</v>
      </c>
      <c r="I18" s="6">
        <v>17.2</v>
      </c>
      <c r="J18" s="9">
        <f>Table1[[#This Row],[Total (Original 30 pt)]]*1.171875</f>
        <v>20.15625</v>
      </c>
      <c r="K18" s="4">
        <f>ROUND(Table1[[#This Row],[Total (Adjusted 30 pt)]],1)</f>
        <v>20.2</v>
      </c>
    </row>
    <row r="19" spans="1:11" x14ac:dyDescent="0.25">
      <c r="A19" s="2">
        <v>341054</v>
      </c>
      <c r="B19" s="4">
        <v>2.5</v>
      </c>
      <c r="C19" s="4">
        <v>0</v>
      </c>
      <c r="D19" s="4">
        <v>1</v>
      </c>
      <c r="E19" s="4">
        <v>4</v>
      </c>
      <c r="F19" s="4">
        <v>0</v>
      </c>
      <c r="G19" s="4">
        <v>1</v>
      </c>
      <c r="H19" s="4">
        <v>4</v>
      </c>
      <c r="I19" s="6">
        <v>12.5</v>
      </c>
      <c r="J19" s="9">
        <f>Table1[[#This Row],[Total (Original 30 pt)]]*1.171875</f>
        <v>14.6484375</v>
      </c>
      <c r="K19" s="4">
        <f>ROUND(Table1[[#This Row],[Total (Adjusted 30 pt)]],1)</f>
        <v>14.6</v>
      </c>
    </row>
    <row r="20" spans="1:11" x14ac:dyDescent="0.25">
      <c r="A20" s="2">
        <v>362183</v>
      </c>
      <c r="B20" s="4">
        <v>0</v>
      </c>
      <c r="C20" s="4">
        <v>1.3</v>
      </c>
      <c r="D20" s="4">
        <v>1</v>
      </c>
      <c r="E20" s="4">
        <v>4</v>
      </c>
      <c r="F20" s="4">
        <v>4</v>
      </c>
      <c r="G20" s="4">
        <v>3</v>
      </c>
      <c r="H20" s="4">
        <v>6</v>
      </c>
      <c r="I20" s="6">
        <v>19.3</v>
      </c>
      <c r="J20" s="9">
        <f>Table1[[#This Row],[Total (Original 30 pt)]]*1.171875</f>
        <v>22.6171875</v>
      </c>
      <c r="K20" s="4">
        <f>ROUND(Table1[[#This Row],[Total (Adjusted 30 pt)]],1)</f>
        <v>22.6</v>
      </c>
    </row>
    <row r="21" spans="1:11" x14ac:dyDescent="0.25">
      <c r="A21" s="2">
        <v>355952</v>
      </c>
      <c r="B21" s="4">
        <v>1.7</v>
      </c>
      <c r="C21" s="4">
        <v>1.7</v>
      </c>
      <c r="D21" s="4">
        <v>1</v>
      </c>
      <c r="E21" s="4">
        <v>4</v>
      </c>
      <c r="F21" s="4">
        <v>2</v>
      </c>
      <c r="G21" s="4">
        <v>3.2</v>
      </c>
      <c r="H21" s="4">
        <v>5.2</v>
      </c>
      <c r="I21" s="6">
        <v>18.8</v>
      </c>
      <c r="J21" s="9">
        <f>Table1[[#This Row],[Total (Original 30 pt)]]*1.171875</f>
        <v>22.03125</v>
      </c>
      <c r="K21" s="4">
        <f>ROUND(Table1[[#This Row],[Total (Adjusted 30 pt)]],1)</f>
        <v>22</v>
      </c>
    </row>
    <row r="22" spans="1:11" x14ac:dyDescent="0.25">
      <c r="A22" s="2">
        <v>341128</v>
      </c>
      <c r="B22" s="4">
        <v>2.5</v>
      </c>
      <c r="C22" s="4">
        <v>0.5</v>
      </c>
      <c r="D22" s="4">
        <v>0</v>
      </c>
      <c r="E22" s="4">
        <v>2</v>
      </c>
      <c r="F22" s="4">
        <v>2.5</v>
      </c>
      <c r="G22" s="4">
        <v>0.5</v>
      </c>
      <c r="H22" s="4">
        <v>3</v>
      </c>
      <c r="I22" s="6">
        <v>11</v>
      </c>
      <c r="J22" s="9">
        <f>Table1[[#This Row],[Total (Original 30 pt)]]*1.171875</f>
        <v>12.890625</v>
      </c>
      <c r="K22" s="4">
        <f>ROUND(Table1[[#This Row],[Total (Adjusted 30 pt)]],1)</f>
        <v>12.9</v>
      </c>
    </row>
    <row r="23" spans="1:11" x14ac:dyDescent="0.25">
      <c r="A23" s="2">
        <v>347306</v>
      </c>
      <c r="B23" s="4">
        <v>2.5</v>
      </c>
      <c r="C23" s="4">
        <v>1</v>
      </c>
      <c r="D23" s="4">
        <v>2</v>
      </c>
      <c r="E23" s="4">
        <v>3</v>
      </c>
      <c r="F23" s="4">
        <v>5.5</v>
      </c>
      <c r="G23" s="4">
        <v>5.5</v>
      </c>
      <c r="H23" s="4">
        <v>4.5</v>
      </c>
      <c r="I23" s="6">
        <v>24</v>
      </c>
      <c r="J23" s="9">
        <f>Table1[[#This Row],[Total (Original 30 pt)]]*1.171875</f>
        <v>28.125</v>
      </c>
      <c r="K23" s="4">
        <f>ROUND(Table1[[#This Row],[Total (Adjusted 30 pt)]],1)</f>
        <v>28.1</v>
      </c>
    </row>
    <row r="24" spans="1:11" x14ac:dyDescent="0.25">
      <c r="A24" s="2">
        <v>330331</v>
      </c>
      <c r="B24" s="4">
        <v>2</v>
      </c>
      <c r="C24" s="4">
        <v>1</v>
      </c>
      <c r="D24" s="4">
        <v>0</v>
      </c>
      <c r="E24" s="4">
        <v>3</v>
      </c>
      <c r="F24" s="4">
        <v>6</v>
      </c>
      <c r="G24" s="4">
        <v>4</v>
      </c>
      <c r="H24" s="4">
        <v>0.5</v>
      </c>
      <c r="I24" s="6">
        <v>16.5</v>
      </c>
      <c r="J24" s="9">
        <f>Table1[[#This Row],[Total (Original 30 pt)]]*1.171875</f>
        <v>19.3359375</v>
      </c>
      <c r="K24" s="4">
        <f>ROUND(Table1[[#This Row],[Total (Adjusted 30 pt)]],1)</f>
        <v>19.3</v>
      </c>
    </row>
    <row r="25" spans="1:11" x14ac:dyDescent="0.25">
      <c r="A25" s="2">
        <v>357572</v>
      </c>
      <c r="B25" s="4">
        <v>2.5</v>
      </c>
      <c r="C25" s="4">
        <v>0</v>
      </c>
      <c r="D25" s="4">
        <v>2</v>
      </c>
      <c r="E25" s="4">
        <v>5</v>
      </c>
      <c r="F25" s="4">
        <v>1.5</v>
      </c>
      <c r="G25" s="4">
        <v>4.3</v>
      </c>
      <c r="H25" s="4">
        <v>2.5</v>
      </c>
      <c r="I25" s="6">
        <v>17.8</v>
      </c>
      <c r="J25" s="9">
        <f>Table1[[#This Row],[Total (Original 30 pt)]]*1.171875</f>
        <v>20.859375</v>
      </c>
      <c r="K25" s="4">
        <f>ROUND(Table1[[#This Row],[Total (Adjusted 30 pt)]],1)</f>
        <v>20.9</v>
      </c>
    </row>
    <row r="26" spans="1:11" x14ac:dyDescent="0.25">
      <c r="A26" s="2">
        <v>298980</v>
      </c>
      <c r="B26" s="4">
        <v>2.5</v>
      </c>
      <c r="C26" s="4">
        <v>1.2</v>
      </c>
      <c r="D26" s="4">
        <v>0</v>
      </c>
      <c r="E26" s="4">
        <v>4.7</v>
      </c>
      <c r="F26" s="4">
        <v>3</v>
      </c>
      <c r="G26" s="4">
        <v>0</v>
      </c>
      <c r="H26" s="4">
        <v>4.7</v>
      </c>
      <c r="I26" s="6">
        <v>16.100000000000001</v>
      </c>
      <c r="J26" s="9">
        <f>Table1[[#This Row],[Total (Original 30 pt)]]*1.171875</f>
        <v>18.8671875</v>
      </c>
      <c r="K26" s="4">
        <f>ROUND(Table1[[#This Row],[Total (Adjusted 30 pt)]],1)</f>
        <v>18.899999999999999</v>
      </c>
    </row>
    <row r="27" spans="1:11" x14ac:dyDescent="0.25">
      <c r="A27" s="2">
        <v>364074</v>
      </c>
      <c r="B27" s="4">
        <v>1.5</v>
      </c>
      <c r="C27" s="4">
        <v>0</v>
      </c>
      <c r="D27" s="4">
        <v>0.1</v>
      </c>
      <c r="E27" s="4">
        <v>4</v>
      </c>
      <c r="F27" s="4">
        <v>5.7</v>
      </c>
      <c r="G27" s="4">
        <v>0</v>
      </c>
      <c r="H27" s="4">
        <v>0</v>
      </c>
      <c r="I27" s="6">
        <v>11.3</v>
      </c>
      <c r="J27" s="9">
        <f>Table1[[#This Row],[Total (Original 30 pt)]]*1.171875</f>
        <v>13.2421875</v>
      </c>
      <c r="K27" s="4">
        <f>ROUND(Table1[[#This Row],[Total (Adjusted 30 pt)]],1)</f>
        <v>13.2</v>
      </c>
    </row>
    <row r="28" spans="1:11" x14ac:dyDescent="0.25">
      <c r="A28" s="2">
        <v>362490</v>
      </c>
      <c r="B28" s="4">
        <v>1.9</v>
      </c>
      <c r="C28" s="4">
        <v>1.8</v>
      </c>
      <c r="D28" s="4">
        <v>0</v>
      </c>
      <c r="E28" s="4">
        <v>3.5</v>
      </c>
      <c r="F28" s="4">
        <v>5.7</v>
      </c>
      <c r="G28" s="4">
        <v>3.5</v>
      </c>
      <c r="H28" s="4">
        <v>0</v>
      </c>
      <c r="I28" s="6">
        <v>16.399999999999999</v>
      </c>
      <c r="J28" s="9">
        <f>Table1[[#This Row],[Total (Original 30 pt)]]*1.171875</f>
        <v>19.21875</v>
      </c>
      <c r="K28" s="4">
        <f>ROUND(Table1[[#This Row],[Total (Adjusted 30 pt)]],1)</f>
        <v>19.2</v>
      </c>
    </row>
    <row r="29" spans="1:11" x14ac:dyDescent="0.25">
      <c r="A29" s="2">
        <v>394972</v>
      </c>
      <c r="B29" s="4">
        <v>2.5</v>
      </c>
      <c r="C29" s="4">
        <v>0</v>
      </c>
      <c r="D29" s="4">
        <v>0.5</v>
      </c>
      <c r="E29" s="4">
        <v>1</v>
      </c>
      <c r="F29" s="4">
        <v>4</v>
      </c>
      <c r="G29" s="4">
        <v>2</v>
      </c>
      <c r="H29" s="4">
        <v>0</v>
      </c>
      <c r="I29" s="6">
        <v>10</v>
      </c>
      <c r="J29" s="9">
        <f>Table1[[#This Row],[Total (Original 30 pt)]]*1.171875</f>
        <v>11.71875</v>
      </c>
      <c r="K29" s="4">
        <f>ROUND(Table1[[#This Row],[Total (Adjusted 30 pt)]],1)</f>
        <v>11.7</v>
      </c>
    </row>
    <row r="30" spans="1:11" x14ac:dyDescent="0.25">
      <c r="A30" s="2">
        <v>393894</v>
      </c>
      <c r="B30" s="4">
        <v>1.9</v>
      </c>
      <c r="C30" s="4">
        <v>0.5</v>
      </c>
      <c r="D30" s="4">
        <v>0.5</v>
      </c>
      <c r="E30" s="4">
        <v>3.5</v>
      </c>
      <c r="F30" s="4">
        <v>4</v>
      </c>
      <c r="G30" s="4">
        <v>2.7</v>
      </c>
      <c r="H30" s="4">
        <v>5.3</v>
      </c>
      <c r="I30" s="6">
        <v>18.400000000000002</v>
      </c>
      <c r="J30" s="9">
        <f>Table1[[#This Row],[Total (Original 30 pt)]]*1.171875</f>
        <v>21.562500000000004</v>
      </c>
      <c r="K30" s="4">
        <f>ROUND(Table1[[#This Row],[Total (Adjusted 30 pt)]],1)</f>
        <v>21.6</v>
      </c>
    </row>
    <row r="31" spans="1:11" x14ac:dyDescent="0.25">
      <c r="A31" s="2">
        <v>344559</v>
      </c>
      <c r="B31" s="4">
        <v>2.5</v>
      </c>
      <c r="C31" s="4">
        <v>0</v>
      </c>
      <c r="D31" s="4">
        <v>0</v>
      </c>
      <c r="E31" s="4">
        <v>3.5</v>
      </c>
      <c r="F31" s="4">
        <v>1.5</v>
      </c>
      <c r="G31" s="4">
        <v>5</v>
      </c>
      <c r="H31" s="4">
        <v>5</v>
      </c>
      <c r="I31" s="6">
        <v>17.5</v>
      </c>
      <c r="J31" s="9">
        <f>Table1[[#This Row],[Total (Original 30 pt)]]*1.171875</f>
        <v>20.5078125</v>
      </c>
      <c r="K31" s="4">
        <f>ROUND(Table1[[#This Row],[Total (Adjusted 30 pt)]],1)</f>
        <v>20.5</v>
      </c>
    </row>
    <row r="32" spans="1:11" x14ac:dyDescent="0.25">
      <c r="A32" s="2">
        <v>361050</v>
      </c>
      <c r="B32" s="4">
        <v>2.1</v>
      </c>
      <c r="C32" s="4">
        <v>1.5</v>
      </c>
      <c r="D32" s="4">
        <v>2.2999999999999998</v>
      </c>
      <c r="E32" s="4">
        <v>4</v>
      </c>
      <c r="F32" s="4">
        <v>5</v>
      </c>
      <c r="G32" s="4">
        <v>5.7</v>
      </c>
      <c r="H32" s="4">
        <v>5</v>
      </c>
      <c r="I32" s="10">
        <v>25.6</v>
      </c>
      <c r="J32" s="9">
        <f>Table1[[#This Row],[Total (Original 30 pt)]]*1.171875</f>
        <v>30</v>
      </c>
      <c r="K32" s="4">
        <f>ROUND(Table1[[#This Row],[Total (Adjusted 30 pt)]],1)</f>
        <v>30</v>
      </c>
    </row>
    <row r="33" spans="1:11" x14ac:dyDescent="0.25">
      <c r="A33" s="2">
        <v>329481</v>
      </c>
      <c r="B33" s="4">
        <v>2.5</v>
      </c>
      <c r="C33" s="4">
        <v>1.2</v>
      </c>
      <c r="D33" s="4">
        <v>1.5</v>
      </c>
      <c r="E33" s="4">
        <v>3</v>
      </c>
      <c r="F33" s="4">
        <v>0</v>
      </c>
      <c r="G33" s="4">
        <v>5.7</v>
      </c>
      <c r="H33" s="4">
        <v>0.5</v>
      </c>
      <c r="I33" s="6">
        <v>14.399999999999999</v>
      </c>
      <c r="J33" s="9">
        <f>Table1[[#This Row],[Total (Original 30 pt)]]*1.171875</f>
        <v>16.875</v>
      </c>
      <c r="K33" s="4">
        <f>ROUND(Table1[[#This Row],[Total (Adjusted 30 pt)]],1)</f>
        <v>16.899999999999999</v>
      </c>
    </row>
    <row r="34" spans="1:11" x14ac:dyDescent="0.25">
      <c r="A34" s="2">
        <v>346201</v>
      </c>
      <c r="B34" s="4">
        <v>2.5</v>
      </c>
      <c r="C34" s="4">
        <v>0.5</v>
      </c>
      <c r="D34" s="4">
        <v>0.5</v>
      </c>
      <c r="E34" s="4">
        <v>3</v>
      </c>
      <c r="F34" s="4">
        <v>1</v>
      </c>
      <c r="G34" s="4">
        <v>5.3</v>
      </c>
      <c r="H34" s="4">
        <v>6</v>
      </c>
      <c r="I34" s="6">
        <v>18.8</v>
      </c>
      <c r="J34" s="9">
        <f>Table1[[#This Row],[Total (Original 30 pt)]]*1.171875</f>
        <v>22.03125</v>
      </c>
      <c r="K34" s="4">
        <f>ROUND(Table1[[#This Row],[Total (Adjusted 30 pt)]],1)</f>
        <v>22</v>
      </c>
    </row>
    <row r="35" spans="1:11" x14ac:dyDescent="0.25">
      <c r="A35" s="2">
        <v>346461</v>
      </c>
      <c r="B35" s="4">
        <v>2.5</v>
      </c>
      <c r="C35" s="4">
        <v>1</v>
      </c>
      <c r="D35" s="4">
        <v>0.5</v>
      </c>
      <c r="E35" s="4">
        <v>4</v>
      </c>
      <c r="F35" s="4">
        <v>6</v>
      </c>
      <c r="G35" s="4">
        <v>4</v>
      </c>
      <c r="H35" s="4">
        <v>1.5</v>
      </c>
      <c r="I35" s="6">
        <v>19.5</v>
      </c>
      <c r="J35" s="9">
        <f>Table1[[#This Row],[Total (Original 30 pt)]]*1.171875</f>
        <v>22.8515625</v>
      </c>
      <c r="K35" s="4">
        <f>ROUND(Table1[[#This Row],[Total (Adjusted 30 pt)]],1)</f>
        <v>22.9</v>
      </c>
    </row>
    <row r="36" spans="1:11" x14ac:dyDescent="0.25">
      <c r="A36" s="2">
        <v>316467</v>
      </c>
      <c r="B36" s="4">
        <v>2.5</v>
      </c>
      <c r="C36" s="4">
        <v>1</v>
      </c>
      <c r="D36" s="4">
        <v>1.2</v>
      </c>
      <c r="E36" s="4">
        <v>3.5</v>
      </c>
      <c r="F36" s="4">
        <v>0</v>
      </c>
      <c r="G36" s="4">
        <v>4.5</v>
      </c>
      <c r="H36" s="4">
        <v>0.5</v>
      </c>
      <c r="I36" s="6">
        <v>13.2</v>
      </c>
      <c r="J36" s="9">
        <f>Table1[[#This Row],[Total (Original 30 pt)]]*1.171875</f>
        <v>15.46875</v>
      </c>
      <c r="K36" s="4">
        <f>ROUND(Table1[[#This Row],[Total (Adjusted 30 pt)]],1)</f>
        <v>15.5</v>
      </c>
    </row>
    <row r="37" spans="1:11" x14ac:dyDescent="0.25">
      <c r="A37" s="2">
        <v>346206</v>
      </c>
      <c r="B37" s="4">
        <v>2.5</v>
      </c>
      <c r="C37" s="4">
        <v>1.5</v>
      </c>
      <c r="D37" s="4">
        <v>2</v>
      </c>
      <c r="E37" s="4">
        <v>3.5</v>
      </c>
      <c r="F37" s="4">
        <v>1</v>
      </c>
      <c r="G37" s="4">
        <v>1.5</v>
      </c>
      <c r="H37" s="4">
        <v>0</v>
      </c>
      <c r="I37" s="6">
        <v>12</v>
      </c>
      <c r="J37" s="9">
        <f>Table1[[#This Row],[Total (Original 30 pt)]]*1.171875</f>
        <v>14.0625</v>
      </c>
      <c r="K37" s="4">
        <f>ROUND(Table1[[#This Row],[Total (Adjusted 30 pt)]],1)</f>
        <v>14.1</v>
      </c>
    </row>
    <row r="38" spans="1:11" x14ac:dyDescent="0.25">
      <c r="A38" s="2">
        <v>342281</v>
      </c>
      <c r="B38" s="4">
        <v>1.6</v>
      </c>
      <c r="C38" s="4">
        <v>1.2</v>
      </c>
      <c r="D38" s="4">
        <v>2</v>
      </c>
      <c r="E38" s="4">
        <v>4.5</v>
      </c>
      <c r="F38" s="4">
        <v>6</v>
      </c>
      <c r="G38" s="4">
        <v>5.7</v>
      </c>
      <c r="H38" s="4">
        <v>2</v>
      </c>
      <c r="I38" s="6">
        <v>23</v>
      </c>
      <c r="J38" s="9">
        <f>Table1[[#This Row],[Total (Original 30 pt)]]*1.171875</f>
        <v>26.953125</v>
      </c>
      <c r="K38" s="4">
        <f>ROUND(Table1[[#This Row],[Total (Adjusted 30 pt)]],1)</f>
        <v>27</v>
      </c>
    </row>
    <row r="39" spans="1:11" x14ac:dyDescent="0.25">
      <c r="A39" s="2">
        <v>359387</v>
      </c>
      <c r="B39" s="4">
        <v>2.5</v>
      </c>
      <c r="C39" s="4">
        <v>0</v>
      </c>
      <c r="D39" s="4">
        <v>2</v>
      </c>
      <c r="E39" s="4">
        <v>4.5</v>
      </c>
      <c r="F39" s="4">
        <v>0</v>
      </c>
      <c r="G39" s="4">
        <v>5</v>
      </c>
      <c r="H39" s="4">
        <v>5.3</v>
      </c>
      <c r="I39" s="6">
        <v>19.3</v>
      </c>
      <c r="J39" s="9">
        <f>Table1[[#This Row],[Total (Original 30 pt)]]*1.171875</f>
        <v>22.6171875</v>
      </c>
      <c r="K39" s="4">
        <f>ROUND(Table1[[#This Row],[Total (Adjusted 30 pt)]],1)</f>
        <v>22.6</v>
      </c>
    </row>
    <row r="40" spans="1:11" x14ac:dyDescent="0.25">
      <c r="A40" s="2">
        <v>356631</v>
      </c>
      <c r="B40" s="4">
        <v>1.7</v>
      </c>
      <c r="C40" s="4">
        <v>1.3</v>
      </c>
      <c r="D40" s="4">
        <v>2</v>
      </c>
      <c r="E40" s="4">
        <v>5</v>
      </c>
      <c r="F40" s="4">
        <v>0</v>
      </c>
      <c r="G40" s="4">
        <v>2</v>
      </c>
      <c r="H40" s="4">
        <v>5.5</v>
      </c>
      <c r="I40" s="6">
        <v>17.5</v>
      </c>
      <c r="J40" s="9">
        <f>Table1[[#This Row],[Total (Original 30 pt)]]*1.171875</f>
        <v>20.5078125</v>
      </c>
      <c r="K40" s="4">
        <f>ROUND(Table1[[#This Row],[Total (Adjusted 30 pt)]],1)</f>
        <v>20.5</v>
      </c>
    </row>
    <row r="41" spans="1:11" x14ac:dyDescent="0.25">
      <c r="A41" s="2">
        <v>341285</v>
      </c>
      <c r="B41" s="4">
        <v>2.1</v>
      </c>
      <c r="C41" s="4">
        <v>1.5</v>
      </c>
      <c r="D41" s="4">
        <v>2</v>
      </c>
      <c r="E41" s="4">
        <v>5</v>
      </c>
      <c r="F41" s="4">
        <v>6</v>
      </c>
      <c r="G41" s="4">
        <v>3</v>
      </c>
      <c r="H41" s="4">
        <v>0</v>
      </c>
      <c r="I41" s="6">
        <v>19.600000000000001</v>
      </c>
      <c r="J41" s="9">
        <f>Table1[[#This Row],[Total (Original 30 pt)]]*1.171875</f>
        <v>22.96875</v>
      </c>
      <c r="K41" s="4">
        <f>ROUND(Table1[[#This Row],[Total (Adjusted 30 pt)]],1)</f>
        <v>23</v>
      </c>
    </row>
    <row r="42" spans="1:11" x14ac:dyDescent="0.25">
      <c r="A42" s="2">
        <v>330793</v>
      </c>
      <c r="B42" s="4">
        <v>2.5</v>
      </c>
      <c r="C42" s="4">
        <v>1.3</v>
      </c>
      <c r="D42" s="4">
        <v>1.5</v>
      </c>
      <c r="E42" s="4">
        <v>4.5</v>
      </c>
      <c r="F42" s="4">
        <v>5</v>
      </c>
      <c r="G42" s="4">
        <v>1.3</v>
      </c>
      <c r="H42" s="4">
        <v>0</v>
      </c>
      <c r="I42" s="6">
        <v>16.100000000000001</v>
      </c>
      <c r="J42" s="9">
        <f>Table1[[#This Row],[Total (Original 30 pt)]]*1.171875</f>
        <v>18.8671875</v>
      </c>
      <c r="K42" s="4">
        <f>ROUND(Table1[[#This Row],[Total (Adjusted 30 pt)]],1)</f>
        <v>18.899999999999999</v>
      </c>
    </row>
    <row r="43" spans="1:11" x14ac:dyDescent="0.25">
      <c r="A43" s="2">
        <v>327729</v>
      </c>
      <c r="B43" s="4">
        <v>1.6</v>
      </c>
      <c r="C43" s="4">
        <v>1.3</v>
      </c>
      <c r="D43" s="4">
        <v>1</v>
      </c>
      <c r="E43" s="4">
        <v>4</v>
      </c>
      <c r="F43" s="4">
        <v>1.5</v>
      </c>
      <c r="G43" s="4">
        <v>2.5</v>
      </c>
      <c r="H43" s="4">
        <v>4.7</v>
      </c>
      <c r="I43" s="6">
        <v>16.600000000000001</v>
      </c>
      <c r="J43" s="9">
        <f>Table1[[#This Row],[Total (Original 30 pt)]]*1.171875</f>
        <v>19.453125</v>
      </c>
      <c r="K43" s="4">
        <f>ROUND(Table1[[#This Row],[Total (Adjusted 30 pt)]],1)</f>
        <v>19.5</v>
      </c>
    </row>
    <row r="44" spans="1:11" x14ac:dyDescent="0.25">
      <c r="A44" s="2">
        <v>346219</v>
      </c>
      <c r="B44" s="4">
        <v>2.5</v>
      </c>
      <c r="C44" s="4">
        <v>2</v>
      </c>
      <c r="D44" s="4">
        <v>1</v>
      </c>
      <c r="E44" s="4">
        <v>5</v>
      </c>
      <c r="F44" s="4">
        <v>2.5</v>
      </c>
      <c r="G44" s="4">
        <v>4.5</v>
      </c>
      <c r="H44" s="4">
        <v>5.5</v>
      </c>
      <c r="I44" s="6">
        <v>23</v>
      </c>
      <c r="J44" s="9">
        <f>Table1[[#This Row],[Total (Original 30 pt)]]*1.171875</f>
        <v>26.953125</v>
      </c>
      <c r="K44" s="4">
        <f>ROUND(Table1[[#This Row],[Total (Adjusted 30 pt)]],1)</f>
        <v>27</v>
      </c>
    </row>
    <row r="45" spans="1:11" x14ac:dyDescent="0.25">
      <c r="A45" s="2">
        <v>345654</v>
      </c>
      <c r="B45" s="4">
        <v>1.2</v>
      </c>
      <c r="C45" s="4">
        <v>1</v>
      </c>
      <c r="D45" s="4">
        <v>2.2999999999999998</v>
      </c>
      <c r="E45" s="4">
        <v>0</v>
      </c>
      <c r="F45" s="4">
        <v>5</v>
      </c>
      <c r="G45" s="4">
        <v>5</v>
      </c>
      <c r="H45" s="4">
        <v>4.2</v>
      </c>
      <c r="I45" s="6">
        <v>18.7</v>
      </c>
      <c r="J45" s="9">
        <f>Table1[[#This Row],[Total (Original 30 pt)]]*1.171875</f>
        <v>21.9140625</v>
      </c>
      <c r="K45" s="4">
        <f>ROUND(Table1[[#This Row],[Total (Adjusted 30 pt)]],1)</f>
        <v>21.9</v>
      </c>
    </row>
    <row r="46" spans="1:11" x14ac:dyDescent="0.25">
      <c r="A46" s="2">
        <v>344835</v>
      </c>
      <c r="B46" s="4">
        <v>1.8</v>
      </c>
      <c r="C46" s="4">
        <v>0</v>
      </c>
      <c r="D46" s="4">
        <v>1.5</v>
      </c>
      <c r="E46" s="4">
        <v>3</v>
      </c>
      <c r="F46" s="4">
        <v>2</v>
      </c>
      <c r="G46" s="4">
        <v>3.4</v>
      </c>
      <c r="H46" s="4">
        <v>3</v>
      </c>
      <c r="I46" s="6">
        <v>14.700000000000001</v>
      </c>
      <c r="J46" s="9">
        <f>Table1[[#This Row],[Total (Original 30 pt)]]*1.171875</f>
        <v>17.2265625</v>
      </c>
      <c r="K46" s="4">
        <f>ROUND(Table1[[#This Row],[Total (Adjusted 30 pt)]],1)</f>
        <v>17.2</v>
      </c>
    </row>
    <row r="47" spans="1:11" x14ac:dyDescent="0.25">
      <c r="A47" s="2">
        <v>362532</v>
      </c>
      <c r="B47" s="4">
        <v>2.5</v>
      </c>
      <c r="C47" s="4">
        <v>1.2</v>
      </c>
      <c r="D47" s="4">
        <v>0</v>
      </c>
      <c r="E47" s="4">
        <v>0</v>
      </c>
      <c r="F47" s="4">
        <v>4.5</v>
      </c>
      <c r="G47" s="4">
        <v>2.7</v>
      </c>
      <c r="H47" s="4">
        <v>5.5</v>
      </c>
      <c r="I47" s="6">
        <v>16.399999999999999</v>
      </c>
      <c r="J47" s="9">
        <f>Table1[[#This Row],[Total (Original 30 pt)]]*1.171875</f>
        <v>19.21875</v>
      </c>
      <c r="K47" s="4">
        <f>ROUND(Table1[[#This Row],[Total (Adjusted 30 pt)]],1)</f>
        <v>19.2</v>
      </c>
    </row>
    <row r="48" spans="1:11" x14ac:dyDescent="0.25">
      <c r="A48" s="2">
        <v>339935</v>
      </c>
      <c r="B48" s="4">
        <v>1.6</v>
      </c>
      <c r="C48" s="4">
        <v>1</v>
      </c>
      <c r="D48" s="4">
        <v>1.2</v>
      </c>
      <c r="E48" s="4">
        <v>3.5</v>
      </c>
      <c r="F48" s="4">
        <v>2</v>
      </c>
      <c r="G48" s="4">
        <v>5.7</v>
      </c>
      <c r="H48" s="4">
        <v>5.5</v>
      </c>
      <c r="I48" s="6">
        <v>20.5</v>
      </c>
      <c r="J48" s="9">
        <f>Table1[[#This Row],[Total (Original 30 pt)]]*1.171875</f>
        <v>24.0234375</v>
      </c>
      <c r="K48" s="4">
        <f>ROUND(Table1[[#This Row],[Total (Adjusted 30 pt)]],1)</f>
        <v>24</v>
      </c>
    </row>
    <row r="49" spans="1:11" x14ac:dyDescent="0.25">
      <c r="A49" s="2">
        <v>346905</v>
      </c>
      <c r="B49" s="4">
        <v>0.7</v>
      </c>
      <c r="C49" s="4">
        <v>1.2</v>
      </c>
      <c r="D49" s="4">
        <v>1</v>
      </c>
      <c r="E49" s="4">
        <v>5</v>
      </c>
      <c r="F49" s="4">
        <v>2.5</v>
      </c>
      <c r="G49" s="4">
        <v>0.5</v>
      </c>
      <c r="H49" s="4">
        <v>4</v>
      </c>
      <c r="I49" s="6">
        <v>14.9</v>
      </c>
      <c r="J49" s="9">
        <f>Table1[[#This Row],[Total (Original 30 pt)]]*1.171875</f>
        <v>17.4609375</v>
      </c>
      <c r="K49" s="4">
        <f>ROUND(Table1[[#This Row],[Total (Adjusted 30 pt)]],1)</f>
        <v>17.5</v>
      </c>
    </row>
    <row r="50" spans="1:11" x14ac:dyDescent="0.25">
      <c r="A50" s="2">
        <v>344983</v>
      </c>
      <c r="B50" s="4">
        <v>2.5</v>
      </c>
      <c r="C50" s="4">
        <v>1.5</v>
      </c>
      <c r="D50" s="4">
        <v>0.5</v>
      </c>
      <c r="E50" s="4">
        <v>3.5</v>
      </c>
      <c r="F50" s="4">
        <v>3</v>
      </c>
      <c r="G50" s="4">
        <v>0.5</v>
      </c>
      <c r="H50" s="4">
        <v>6</v>
      </c>
      <c r="I50" s="6">
        <v>17.5</v>
      </c>
      <c r="J50" s="9">
        <f>Table1[[#This Row],[Total (Original 30 pt)]]*1.171875</f>
        <v>20.5078125</v>
      </c>
      <c r="K50" s="4">
        <f>ROUND(Table1[[#This Row],[Total (Adjusted 30 pt)]],1)</f>
        <v>20.5</v>
      </c>
    </row>
    <row r="51" spans="1:11" x14ac:dyDescent="0.25">
      <c r="A51" s="2">
        <v>344202</v>
      </c>
      <c r="B51" s="4">
        <v>2.5</v>
      </c>
      <c r="C51" s="4">
        <v>1</v>
      </c>
      <c r="D51" s="4">
        <v>0.5</v>
      </c>
      <c r="E51" s="4">
        <v>3</v>
      </c>
      <c r="F51" s="4">
        <v>0.5</v>
      </c>
      <c r="G51" s="4">
        <v>0.7</v>
      </c>
      <c r="H51" s="4">
        <v>4</v>
      </c>
      <c r="I51" s="6">
        <v>12.2</v>
      </c>
      <c r="J51" s="9">
        <f>Table1[[#This Row],[Total (Original 30 pt)]]*1.171875</f>
        <v>14.296875</v>
      </c>
      <c r="K51" s="4">
        <f>ROUND(Table1[[#This Row],[Total (Adjusted 30 pt)]],1)</f>
        <v>14.3</v>
      </c>
    </row>
    <row r="52" spans="1:11" x14ac:dyDescent="0.25">
      <c r="A52" s="2">
        <v>359359</v>
      </c>
      <c r="B52" s="4">
        <v>2.5</v>
      </c>
      <c r="C52" s="4">
        <v>0</v>
      </c>
      <c r="D52" s="4">
        <v>2</v>
      </c>
      <c r="E52" s="4">
        <v>4.5</v>
      </c>
      <c r="F52" s="4">
        <v>3.5</v>
      </c>
      <c r="G52" s="4">
        <v>0.5</v>
      </c>
      <c r="H52" s="4">
        <v>2.6</v>
      </c>
      <c r="I52" s="6">
        <v>15.6</v>
      </c>
      <c r="J52" s="9">
        <f>Table1[[#This Row],[Total (Original 30 pt)]]*1.171875</f>
        <v>18.28125</v>
      </c>
      <c r="K52" s="4">
        <f>ROUND(Table1[[#This Row],[Total (Adjusted 30 pt)]],1)</f>
        <v>18.3</v>
      </c>
    </row>
    <row r="53" spans="1:11" x14ac:dyDescent="0.25">
      <c r="A53" s="2">
        <v>340835</v>
      </c>
      <c r="B53" s="4">
        <v>2.5</v>
      </c>
      <c r="C53" s="4">
        <v>1.8</v>
      </c>
      <c r="D53" s="4">
        <v>0</v>
      </c>
      <c r="E53" s="4">
        <v>3</v>
      </c>
      <c r="F53" s="4">
        <v>3</v>
      </c>
      <c r="G53" s="4">
        <v>4.7</v>
      </c>
      <c r="H53" s="4">
        <v>2</v>
      </c>
      <c r="I53" s="6">
        <v>17</v>
      </c>
      <c r="J53" s="9">
        <f>Table1[[#This Row],[Total (Original 30 pt)]]*1.171875</f>
        <v>19.921875</v>
      </c>
      <c r="K53" s="20">
        <f>ROUND(Table1[[#This Row],[Total (Adjusted 30 pt)]],1)</f>
        <v>19.899999999999999</v>
      </c>
    </row>
  </sheetData>
  <pageMargins left="0.75" right="0.75" top="1" bottom="1" header="0.5" footer="0.5"/>
  <pageSetup paperSize="9" orientation="portrait" r:id="rId1"/>
  <ignoredErrors>
    <ignoredError sqref="J3:J30 J32:J5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600F-D2ED-4F9A-93BA-F78BDC5FF0B6}">
  <sheetPr>
    <tabColor rgb="FFFFC000"/>
  </sheetPr>
  <dimension ref="A1:O11"/>
  <sheetViews>
    <sheetView zoomScale="110" zoomScaleNormal="110" workbookViewId="0"/>
  </sheetViews>
  <sheetFormatPr defaultRowHeight="15" x14ac:dyDescent="0.25"/>
  <cols>
    <col min="2" max="2" width="9.28515625" customWidth="1"/>
    <col min="3" max="12" width="13" customWidth="1"/>
    <col min="13" max="13" width="9.28515625" customWidth="1"/>
    <col min="14" max="14" width="16.85546875" customWidth="1"/>
    <col min="15" max="15" width="12.140625" customWidth="1"/>
  </cols>
  <sheetData>
    <row r="1" spans="1:15" s="14" customFormat="1" ht="60" customHeight="1" x14ac:dyDescent="0.25">
      <c r="A1" s="15" t="s">
        <v>10</v>
      </c>
      <c r="B1" s="15" t="s">
        <v>11</v>
      </c>
      <c r="C1" s="15" t="s">
        <v>12</v>
      </c>
      <c r="D1" s="15" t="s">
        <v>13</v>
      </c>
      <c r="E1" s="15" t="s">
        <v>14</v>
      </c>
      <c r="F1" s="15" t="s">
        <v>15</v>
      </c>
      <c r="G1" s="15" t="s">
        <v>16</v>
      </c>
      <c r="H1" s="15" t="s">
        <v>17</v>
      </c>
      <c r="I1" s="15" t="s">
        <v>18</v>
      </c>
      <c r="J1" s="15" t="s">
        <v>19</v>
      </c>
      <c r="K1" s="15" t="s">
        <v>20</v>
      </c>
      <c r="L1" s="15" t="s">
        <v>21</v>
      </c>
      <c r="M1" s="15" t="s">
        <v>22</v>
      </c>
      <c r="N1" s="15" t="s">
        <v>29</v>
      </c>
      <c r="O1" s="18" t="s">
        <v>28</v>
      </c>
    </row>
    <row r="2" spans="1:15" x14ac:dyDescent="0.25">
      <c r="A2" s="11">
        <v>1</v>
      </c>
      <c r="B2" s="4">
        <v>4</v>
      </c>
      <c r="C2" s="4">
        <v>3</v>
      </c>
      <c r="D2" s="4">
        <v>4</v>
      </c>
      <c r="E2" s="4">
        <v>2</v>
      </c>
      <c r="F2" s="4">
        <v>3</v>
      </c>
      <c r="G2" s="4">
        <v>5</v>
      </c>
      <c r="H2" s="4">
        <v>4</v>
      </c>
      <c r="I2" s="4">
        <v>5</v>
      </c>
      <c r="J2" s="4">
        <v>5</v>
      </c>
      <c r="K2" s="4">
        <v>4</v>
      </c>
      <c r="L2" s="4">
        <v>3</v>
      </c>
      <c r="M2" s="4">
        <v>3</v>
      </c>
      <c r="N2" s="4">
        <f>ROUND((B2/6*15+C2/24*30+D2/6*5+E2/24*30+F2/6*5+G2/24*30+H2/6*5+I2/24*30+J2/6*5+K2/6*15+L2/6*10+M2/6*10),1)</f>
        <v>62.1</v>
      </c>
      <c r="O2" s="13">
        <f>ROUND(N2*0.6,1)</f>
        <v>37.299999999999997</v>
      </c>
    </row>
    <row r="3" spans="1:15" x14ac:dyDescent="0.25">
      <c r="A3" s="11">
        <v>2</v>
      </c>
      <c r="B3" s="4">
        <v>6</v>
      </c>
      <c r="C3" s="4">
        <v>4</v>
      </c>
      <c r="D3" s="4">
        <v>4</v>
      </c>
      <c r="E3" s="4">
        <v>3</v>
      </c>
      <c r="F3" s="4">
        <v>5</v>
      </c>
      <c r="G3" s="4">
        <v>6</v>
      </c>
      <c r="H3" s="4">
        <v>5</v>
      </c>
      <c r="I3" s="4">
        <v>6</v>
      </c>
      <c r="J3" s="4">
        <v>5</v>
      </c>
      <c r="K3" s="4">
        <v>5</v>
      </c>
      <c r="L3" s="4">
        <v>5</v>
      </c>
      <c r="M3" s="4">
        <v>5</v>
      </c>
      <c r="N3" s="4">
        <f>ROUND((B3/6*15+C3/24*30+D3/6*5+E3/24*30+F3/6*5+G3/24*30+H3/6*5+I3/24*30+J3/6*5+K3/6*15+L3/6*10+M3/6*10),1)</f>
        <v>83.8</v>
      </c>
      <c r="O3" s="13">
        <f t="shared" ref="O3:O11" si="0">ROUND(N3*0.6,1)</f>
        <v>50.3</v>
      </c>
    </row>
    <row r="4" spans="1:15" s="17" customFormat="1" x14ac:dyDescent="0.25">
      <c r="A4" s="11">
        <v>3</v>
      </c>
      <c r="B4" s="16">
        <v>5</v>
      </c>
      <c r="C4" s="16">
        <v>4</v>
      </c>
      <c r="D4" s="16">
        <v>3</v>
      </c>
      <c r="E4" s="16">
        <v>3</v>
      </c>
      <c r="F4" s="16">
        <v>3</v>
      </c>
      <c r="G4" s="16">
        <v>5</v>
      </c>
      <c r="H4" s="16">
        <v>6</v>
      </c>
      <c r="I4" s="16">
        <v>4</v>
      </c>
      <c r="J4" s="16">
        <v>4</v>
      </c>
      <c r="K4" s="16">
        <v>5</v>
      </c>
      <c r="L4" s="16">
        <v>6</v>
      </c>
      <c r="M4" s="16">
        <v>4</v>
      </c>
      <c r="N4" s="4">
        <f>ROUND((B4/6*15+C4/24*30+D4/6*5+E4/24*30+F4/6*5+G4/24*30+H4/6*5+I4/24*30+J4/6*5+K4/6*15+L4/6*10+M4/6*10),1)</f>
        <v>75</v>
      </c>
      <c r="O4" s="13">
        <f>ROUND(N4*0.6,1)</f>
        <v>45</v>
      </c>
    </row>
    <row r="5" spans="1:15" x14ac:dyDescent="0.25">
      <c r="A5" s="11">
        <v>4</v>
      </c>
      <c r="B5" s="4">
        <v>5</v>
      </c>
      <c r="C5" s="4">
        <v>4</v>
      </c>
      <c r="D5" s="4">
        <v>5</v>
      </c>
      <c r="E5" s="4">
        <v>5</v>
      </c>
      <c r="F5" s="4">
        <v>5</v>
      </c>
      <c r="G5" s="4">
        <v>3</v>
      </c>
      <c r="H5" s="4">
        <v>3</v>
      </c>
      <c r="I5" s="4">
        <v>4</v>
      </c>
      <c r="J5" s="4">
        <v>5</v>
      </c>
      <c r="K5" s="4">
        <v>4</v>
      </c>
      <c r="L5" s="4">
        <v>4</v>
      </c>
      <c r="M5" s="4">
        <v>4</v>
      </c>
      <c r="N5" s="4">
        <f t="shared" ref="N5:N11" si="1">ROUND((B5/6*15+C5/24*30+D5/6*5+E5/24*30+F5/6*5+G5/24*30+H5/6*5+I5/24*30+J5/6*5+K5/6*15+L5/6*10+M5/6*10),1)</f>
        <v>70.8</v>
      </c>
      <c r="O5" s="13">
        <f t="shared" si="0"/>
        <v>42.5</v>
      </c>
    </row>
    <row r="6" spans="1:15" x14ac:dyDescent="0.25">
      <c r="A6" s="11">
        <v>5</v>
      </c>
      <c r="B6" s="4">
        <v>6</v>
      </c>
      <c r="C6" s="4">
        <v>6</v>
      </c>
      <c r="D6" s="4">
        <v>6</v>
      </c>
      <c r="E6" s="4">
        <v>5</v>
      </c>
      <c r="F6" s="4">
        <v>4</v>
      </c>
      <c r="G6" s="4">
        <v>4</v>
      </c>
      <c r="H6" s="4">
        <v>5</v>
      </c>
      <c r="I6" s="4">
        <v>4</v>
      </c>
      <c r="J6" s="4">
        <v>5</v>
      </c>
      <c r="K6" s="4">
        <v>5</v>
      </c>
      <c r="L6" s="4">
        <v>5</v>
      </c>
      <c r="M6" s="4">
        <v>6</v>
      </c>
      <c r="N6" s="4">
        <f t="shared" si="1"/>
        <v>86.3</v>
      </c>
      <c r="O6" s="13">
        <f t="shared" si="0"/>
        <v>51.8</v>
      </c>
    </row>
    <row r="7" spans="1:15" x14ac:dyDescent="0.25">
      <c r="A7" s="11">
        <v>6</v>
      </c>
      <c r="B7" s="4">
        <v>6</v>
      </c>
      <c r="C7" s="4">
        <v>5</v>
      </c>
      <c r="D7" s="4">
        <v>4</v>
      </c>
      <c r="E7" s="4">
        <v>5</v>
      </c>
      <c r="F7" s="4">
        <v>4</v>
      </c>
      <c r="G7" s="4">
        <v>4</v>
      </c>
      <c r="H7" s="4">
        <v>4</v>
      </c>
      <c r="I7" s="4">
        <v>5</v>
      </c>
      <c r="J7" s="4">
        <v>5</v>
      </c>
      <c r="K7" s="4">
        <v>5</v>
      </c>
      <c r="L7" s="4">
        <v>5</v>
      </c>
      <c r="M7" s="4">
        <v>4</v>
      </c>
      <c r="N7" s="4">
        <f t="shared" si="1"/>
        <v>80.400000000000006</v>
      </c>
      <c r="O7" s="13">
        <f t="shared" si="0"/>
        <v>48.2</v>
      </c>
    </row>
    <row r="8" spans="1:15" x14ac:dyDescent="0.25">
      <c r="A8" s="11">
        <v>7</v>
      </c>
      <c r="B8" s="4">
        <v>5</v>
      </c>
      <c r="C8" s="4">
        <v>5</v>
      </c>
      <c r="D8" s="4">
        <v>4</v>
      </c>
      <c r="E8" s="4">
        <v>5</v>
      </c>
      <c r="F8" s="4">
        <v>5</v>
      </c>
      <c r="G8" s="4">
        <v>3</v>
      </c>
      <c r="H8" s="4">
        <v>3</v>
      </c>
      <c r="I8" s="4">
        <v>4</v>
      </c>
      <c r="J8" s="4">
        <v>5</v>
      </c>
      <c r="K8" s="4">
        <v>3</v>
      </c>
      <c r="L8" s="4">
        <v>4</v>
      </c>
      <c r="M8" s="4">
        <v>5</v>
      </c>
      <c r="N8" s="4">
        <f t="shared" si="1"/>
        <v>70.400000000000006</v>
      </c>
      <c r="O8" s="13">
        <f t="shared" si="0"/>
        <v>42.2</v>
      </c>
    </row>
    <row r="9" spans="1:15" x14ac:dyDescent="0.25">
      <c r="A9" s="11">
        <v>8</v>
      </c>
      <c r="B9" s="4">
        <v>4</v>
      </c>
      <c r="C9" s="4">
        <v>4</v>
      </c>
      <c r="D9" s="4">
        <v>4</v>
      </c>
      <c r="E9" s="4">
        <v>4</v>
      </c>
      <c r="F9" s="4">
        <v>5</v>
      </c>
      <c r="G9" s="4">
        <v>5</v>
      </c>
      <c r="H9" s="4">
        <v>5</v>
      </c>
      <c r="I9" s="4">
        <v>3</v>
      </c>
      <c r="J9" s="4">
        <v>4</v>
      </c>
      <c r="K9" s="4">
        <v>3</v>
      </c>
      <c r="L9" s="4">
        <v>4</v>
      </c>
      <c r="M9" s="4">
        <v>4</v>
      </c>
      <c r="N9" s="4">
        <f t="shared" si="1"/>
        <v>65.8</v>
      </c>
      <c r="O9" s="13">
        <f t="shared" si="0"/>
        <v>39.5</v>
      </c>
    </row>
    <row r="10" spans="1:15" x14ac:dyDescent="0.25">
      <c r="A10" s="11">
        <v>9</v>
      </c>
      <c r="B10" s="4">
        <v>5</v>
      </c>
      <c r="C10" s="4">
        <v>4</v>
      </c>
      <c r="D10" s="4">
        <v>5</v>
      </c>
      <c r="E10" s="4">
        <v>2</v>
      </c>
      <c r="F10" s="4">
        <v>3</v>
      </c>
      <c r="G10" s="4">
        <v>3</v>
      </c>
      <c r="H10" s="4">
        <v>5</v>
      </c>
      <c r="I10" s="4">
        <v>3</v>
      </c>
      <c r="J10" s="4">
        <v>5</v>
      </c>
      <c r="K10" s="4">
        <v>5</v>
      </c>
      <c r="L10" s="4">
        <v>4</v>
      </c>
      <c r="M10" s="4">
        <v>4</v>
      </c>
      <c r="N10" s="4">
        <f t="shared" si="1"/>
        <v>68.3</v>
      </c>
      <c r="O10" s="13">
        <f t="shared" si="0"/>
        <v>41</v>
      </c>
    </row>
    <row r="11" spans="1:15" x14ac:dyDescent="0.25">
      <c r="A11" s="11">
        <v>10</v>
      </c>
      <c r="B11" s="4">
        <v>6</v>
      </c>
      <c r="C11" s="4">
        <v>3</v>
      </c>
      <c r="D11" s="4">
        <v>3</v>
      </c>
      <c r="E11" s="4">
        <v>6</v>
      </c>
      <c r="F11" s="4">
        <v>6</v>
      </c>
      <c r="G11" s="4">
        <v>4</v>
      </c>
      <c r="H11" s="4">
        <v>5</v>
      </c>
      <c r="I11" s="4">
        <v>5</v>
      </c>
      <c r="J11" s="4">
        <v>6</v>
      </c>
      <c r="K11" s="4">
        <v>6</v>
      </c>
      <c r="L11" s="4">
        <v>5</v>
      </c>
      <c r="M11" s="4">
        <v>6</v>
      </c>
      <c r="N11" s="4">
        <f t="shared" si="1"/>
        <v>87.5</v>
      </c>
      <c r="O11" s="13">
        <f t="shared" si="0"/>
        <v>52.5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200D-DF19-48E1-8599-F2446B8CB3A5}">
  <sheetPr>
    <tabColor rgb="FFFFFF00"/>
  </sheetPr>
  <dimension ref="A1:F53"/>
  <sheetViews>
    <sheetView showGridLines="0" tabSelected="1" zoomScaleNormal="100" workbookViewId="0">
      <selection activeCell="D2" sqref="D2"/>
    </sheetView>
  </sheetViews>
  <sheetFormatPr defaultRowHeight="15" x14ac:dyDescent="0.25"/>
  <cols>
    <col min="1" max="1" width="8.85546875" customWidth="1"/>
    <col min="2" max="2" width="16.42578125" customWidth="1"/>
    <col min="3" max="3" width="20.5703125" customWidth="1"/>
    <col min="4" max="4" width="16.28515625" customWidth="1"/>
    <col min="5" max="5" width="14" customWidth="1"/>
    <col min="6" max="6" width="18.140625" style="12" customWidth="1"/>
  </cols>
  <sheetData>
    <row r="1" spans="1:6" ht="34.5" customHeight="1" x14ac:dyDescent="0.25">
      <c r="A1" t="s">
        <v>0</v>
      </c>
      <c r="B1" t="s">
        <v>25</v>
      </c>
      <c r="C1" t="s">
        <v>27</v>
      </c>
      <c r="D1" t="s">
        <v>26</v>
      </c>
      <c r="E1" t="s">
        <v>24</v>
      </c>
      <c r="F1" s="12" t="s">
        <v>23</v>
      </c>
    </row>
    <row r="2" spans="1:6" x14ac:dyDescent="0.25">
      <c r="A2">
        <v>356936</v>
      </c>
      <c r="B2" s="22">
        <v>22.6</v>
      </c>
      <c r="C2" s="23">
        <v>42.5</v>
      </c>
      <c r="D2" s="23">
        <v>10</v>
      </c>
      <c r="E2" s="22">
        <f>Table13[[#This Row],[Midterm ]]+Table13[[#This Row],[Report (base mark)]]+Table13[[#This Row],[Individual contribution points]]</f>
        <v>75.099999999999994</v>
      </c>
      <c r="F2" s="12">
        <f>MROUND(Table13[[#This Row],[TOTAL points]]*6/87.3,0.25)</f>
        <v>5.25</v>
      </c>
    </row>
    <row r="3" spans="1:6" x14ac:dyDescent="0.25">
      <c r="A3">
        <v>357363</v>
      </c>
      <c r="B3" s="22">
        <v>27.2</v>
      </c>
      <c r="C3" s="23">
        <v>39.5</v>
      </c>
      <c r="D3" s="23">
        <v>9.6</v>
      </c>
      <c r="E3" s="22">
        <f>Table13[[#This Row],[Midterm ]]+Table13[[#This Row],[Report (base mark)]]+Table13[[#This Row],[Individual contribution points]]</f>
        <v>76.3</v>
      </c>
      <c r="F3" s="12">
        <f>MROUND(Table13[[#This Row],[TOTAL points]]*6/87.3,0.25)</f>
        <v>5.25</v>
      </c>
    </row>
    <row r="4" spans="1:6" x14ac:dyDescent="0.25">
      <c r="A4">
        <v>346325</v>
      </c>
      <c r="B4" s="22">
        <v>19.8</v>
      </c>
      <c r="C4" s="23">
        <v>50.2</v>
      </c>
      <c r="D4" s="23">
        <v>7.6</v>
      </c>
      <c r="E4" s="22">
        <f>Table13[[#This Row],[Midterm ]]+Table13[[#This Row],[Report (base mark)]]+Table13[[#This Row],[Individual contribution points]]</f>
        <v>77.599999999999994</v>
      </c>
      <c r="F4" s="12">
        <f>MROUND(Table13[[#This Row],[TOTAL points]]*6/87.3,0.25)</f>
        <v>5.25</v>
      </c>
    </row>
    <row r="5" spans="1:6" x14ac:dyDescent="0.25">
      <c r="A5">
        <v>357149</v>
      </c>
      <c r="B5" s="22">
        <v>20.6</v>
      </c>
      <c r="C5" s="23">
        <v>37.299999999999997</v>
      </c>
      <c r="D5" s="23">
        <v>10</v>
      </c>
      <c r="E5" s="22">
        <f>Table13[[#This Row],[Midterm ]]+Table13[[#This Row],[Report (base mark)]]+Table13[[#This Row],[Individual contribution points]]</f>
        <v>67.900000000000006</v>
      </c>
      <c r="F5" s="12">
        <f>MROUND(Table13[[#This Row],[TOTAL points]]*6/87.3,0.25)</f>
        <v>4.75</v>
      </c>
    </row>
    <row r="6" spans="1:6" x14ac:dyDescent="0.25">
      <c r="A6">
        <v>324490</v>
      </c>
      <c r="B6" s="22">
        <v>16.100000000000001</v>
      </c>
      <c r="C6" s="23">
        <v>50.2</v>
      </c>
      <c r="D6" s="23">
        <v>9.6</v>
      </c>
      <c r="E6" s="22">
        <f>Table13[[#This Row],[Midterm ]]+Table13[[#This Row],[Report (base mark)]]+Table13[[#This Row],[Individual contribution points]]</f>
        <v>75.900000000000006</v>
      </c>
      <c r="F6" s="12">
        <f>MROUND(Table13[[#This Row],[TOTAL points]]*6/87.3,0.25)</f>
        <v>5.25</v>
      </c>
    </row>
    <row r="7" spans="1:6" x14ac:dyDescent="0.25">
      <c r="A7">
        <v>328692</v>
      </c>
      <c r="B7" s="22">
        <v>18.8</v>
      </c>
      <c r="C7" s="23">
        <v>48.3</v>
      </c>
      <c r="D7" s="23">
        <v>10</v>
      </c>
      <c r="E7" s="22">
        <f>Table13[[#This Row],[Midterm ]]+Table13[[#This Row],[Report (base mark)]]+Table13[[#This Row],[Individual contribution points]]</f>
        <v>77.099999999999994</v>
      </c>
      <c r="F7" s="12">
        <f>MROUND(Table13[[#This Row],[TOTAL points]]*6/87.3,0.25)</f>
        <v>5.25</v>
      </c>
    </row>
    <row r="8" spans="1:6" x14ac:dyDescent="0.25">
      <c r="A8">
        <v>358383</v>
      </c>
      <c r="B8" s="22">
        <v>20.3</v>
      </c>
      <c r="C8" s="23">
        <v>51.8</v>
      </c>
      <c r="D8" s="23">
        <v>10</v>
      </c>
      <c r="E8" s="22">
        <f>Table13[[#This Row],[Midterm ]]+Table13[[#This Row],[Report (base mark)]]+Table13[[#This Row],[Individual contribution points]]</f>
        <v>82.1</v>
      </c>
      <c r="F8" s="12">
        <f>MROUND(Table13[[#This Row],[TOTAL points]]*6/87.3,0.25)</f>
        <v>5.75</v>
      </c>
    </row>
    <row r="9" spans="1:6" x14ac:dyDescent="0.25">
      <c r="A9">
        <v>315861</v>
      </c>
      <c r="B9" s="22">
        <v>21.3</v>
      </c>
      <c r="C9" s="23">
        <v>42.5</v>
      </c>
      <c r="D9" s="23">
        <v>7.7</v>
      </c>
      <c r="E9" s="22">
        <f>Table13[[#This Row],[Midterm ]]+Table13[[#This Row],[Report (base mark)]]+Table13[[#This Row],[Individual contribution points]]</f>
        <v>71.5</v>
      </c>
      <c r="F9" s="12">
        <f>MROUND(Table13[[#This Row],[TOTAL points]]*6/87.3,0.25)</f>
        <v>5</v>
      </c>
    </row>
    <row r="10" spans="1:6" x14ac:dyDescent="0.25">
      <c r="A10">
        <v>339723</v>
      </c>
      <c r="B10" s="22">
        <v>13.8</v>
      </c>
      <c r="C10" s="23">
        <v>45</v>
      </c>
      <c r="D10" s="23">
        <v>10</v>
      </c>
      <c r="E10" s="22">
        <f>Table13[[#This Row],[Midterm ]]+Table13[[#This Row],[Report (base mark)]]+Table13[[#This Row],[Individual contribution points]]</f>
        <v>68.8</v>
      </c>
      <c r="F10" s="12">
        <f>MROUND(Table13[[#This Row],[TOTAL points]]*6/87.3,0.25)</f>
        <v>4.75</v>
      </c>
    </row>
    <row r="11" spans="1:6" x14ac:dyDescent="0.25">
      <c r="A11">
        <v>340968</v>
      </c>
      <c r="B11" s="22">
        <v>16.5</v>
      </c>
      <c r="C11" s="23">
        <v>41</v>
      </c>
      <c r="D11" s="23">
        <v>10</v>
      </c>
      <c r="E11" s="22">
        <f>Table13[[#This Row],[Midterm ]]+Table13[[#This Row],[Report (base mark)]]+Table13[[#This Row],[Individual contribution points]]</f>
        <v>67.5</v>
      </c>
      <c r="F11" s="12">
        <f>MROUND(Table13[[#This Row],[TOTAL points]]*6/87.3,0.25)</f>
        <v>4.75</v>
      </c>
    </row>
    <row r="12" spans="1:6" x14ac:dyDescent="0.25">
      <c r="A12">
        <v>362203</v>
      </c>
      <c r="B12" s="22">
        <v>27.2</v>
      </c>
      <c r="C12" s="23">
        <v>39.5</v>
      </c>
      <c r="D12" s="23">
        <v>9.6</v>
      </c>
      <c r="E12" s="22">
        <f>Table13[[#This Row],[Midterm ]]+Table13[[#This Row],[Report (base mark)]]+Table13[[#This Row],[Individual contribution points]]</f>
        <v>76.3</v>
      </c>
      <c r="F12" s="12">
        <f>MROUND(Table13[[#This Row],[TOTAL points]]*6/87.3,0.25)</f>
        <v>5.25</v>
      </c>
    </row>
    <row r="13" spans="1:6" x14ac:dyDescent="0.25">
      <c r="A13">
        <v>355729</v>
      </c>
      <c r="B13" s="22">
        <v>25.5</v>
      </c>
      <c r="C13" s="23">
        <v>37.299999999999997</v>
      </c>
      <c r="D13" s="23">
        <v>10</v>
      </c>
      <c r="E13" s="22">
        <f>Table13[[#This Row],[Midterm ]]+Table13[[#This Row],[Report (base mark)]]+Table13[[#This Row],[Individual contribution points]]</f>
        <v>72.8</v>
      </c>
      <c r="F13" s="12">
        <f>MROUND(Table13[[#This Row],[TOTAL points]]*6/87.3,0.25)</f>
        <v>5</v>
      </c>
    </row>
    <row r="14" spans="1:6" x14ac:dyDescent="0.25">
      <c r="A14">
        <v>345851</v>
      </c>
      <c r="B14" s="22">
        <v>18</v>
      </c>
      <c r="C14" s="23">
        <v>41</v>
      </c>
      <c r="D14" s="23">
        <v>10</v>
      </c>
      <c r="E14" s="22">
        <f>Table13[[#This Row],[Midterm ]]+Table13[[#This Row],[Report (base mark)]]+Table13[[#This Row],[Individual contribution points]]</f>
        <v>69</v>
      </c>
      <c r="F14" s="12">
        <f>MROUND(Table13[[#This Row],[TOTAL points]]*6/87.3,0.25)</f>
        <v>4.75</v>
      </c>
    </row>
    <row r="15" spans="1:6" x14ac:dyDescent="0.25">
      <c r="A15">
        <v>355620</v>
      </c>
      <c r="B15" s="22">
        <v>25.2</v>
      </c>
      <c r="C15" s="23">
        <v>45</v>
      </c>
      <c r="D15" s="23">
        <v>10</v>
      </c>
      <c r="E15" s="22">
        <f>Table13[[#This Row],[Midterm ]]+Table13[[#This Row],[Report (base mark)]]+Table13[[#This Row],[Individual contribution points]]</f>
        <v>80.2</v>
      </c>
      <c r="F15" s="12">
        <f>MROUND(Table13[[#This Row],[TOTAL points]]*6/87.3,0.25)</f>
        <v>5.5</v>
      </c>
    </row>
    <row r="16" spans="1:6" x14ac:dyDescent="0.25">
      <c r="A16">
        <v>342607</v>
      </c>
      <c r="B16" s="22">
        <v>23</v>
      </c>
      <c r="C16" s="23">
        <v>51.8</v>
      </c>
      <c r="D16" s="23">
        <v>10</v>
      </c>
      <c r="E16" s="22">
        <f>Table13[[#This Row],[Midterm ]]+Table13[[#This Row],[Report (base mark)]]+Table13[[#This Row],[Individual contribution points]]</f>
        <v>84.8</v>
      </c>
      <c r="F16" s="12">
        <f>MROUND(Table13[[#This Row],[TOTAL points]]*6/87.3,0.25)</f>
        <v>5.75</v>
      </c>
    </row>
    <row r="17" spans="1:6" x14ac:dyDescent="0.25">
      <c r="A17">
        <v>356252</v>
      </c>
      <c r="B17" s="22">
        <v>25.4</v>
      </c>
      <c r="C17" s="23">
        <v>52.5</v>
      </c>
      <c r="D17" s="23">
        <v>9.4</v>
      </c>
      <c r="E17" s="22">
        <f>Table13[[#This Row],[Midterm ]]+Table13[[#This Row],[Report (base mark)]]+Table13[[#This Row],[Individual contribution points]]</f>
        <v>87.300000000000011</v>
      </c>
      <c r="F17" s="12">
        <f>MROUND(Table13[[#This Row],[TOTAL points]]*6/87.3,0.25)</f>
        <v>6</v>
      </c>
    </row>
    <row r="18" spans="1:6" x14ac:dyDescent="0.25">
      <c r="A18">
        <v>341051</v>
      </c>
      <c r="B18" s="22">
        <v>20.2</v>
      </c>
      <c r="C18" s="23">
        <v>45</v>
      </c>
      <c r="D18" s="23">
        <v>10</v>
      </c>
      <c r="E18" s="22">
        <f>Table13[[#This Row],[Midterm ]]+Table13[[#This Row],[Report (base mark)]]+Table13[[#This Row],[Individual contribution points]]</f>
        <v>75.2</v>
      </c>
      <c r="F18" s="12">
        <f>MROUND(Table13[[#This Row],[TOTAL points]]*6/87.3,0.25)</f>
        <v>5.25</v>
      </c>
    </row>
    <row r="19" spans="1:6" x14ac:dyDescent="0.25">
      <c r="A19">
        <v>341054</v>
      </c>
      <c r="B19" s="22">
        <v>14.6</v>
      </c>
      <c r="C19" s="23">
        <v>42.5</v>
      </c>
      <c r="D19" s="23">
        <v>9.6999999999999993</v>
      </c>
      <c r="E19" s="22">
        <f>Table13[[#This Row],[Midterm ]]+Table13[[#This Row],[Report (base mark)]]+Table13[[#This Row],[Individual contribution points]]</f>
        <v>66.8</v>
      </c>
      <c r="F19" s="12">
        <f>MROUND(Table13[[#This Row],[TOTAL points]]*6/87.3,0.25)</f>
        <v>4.5</v>
      </c>
    </row>
    <row r="20" spans="1:6" x14ac:dyDescent="0.25">
      <c r="A20">
        <v>362183</v>
      </c>
      <c r="B20" s="22">
        <v>22.6</v>
      </c>
      <c r="C20" s="23">
        <v>39.5</v>
      </c>
      <c r="D20" s="23">
        <v>10</v>
      </c>
      <c r="E20" s="22">
        <f>Table13[[#This Row],[Midterm ]]+Table13[[#This Row],[Report (base mark)]]+Table13[[#This Row],[Individual contribution points]]</f>
        <v>72.099999999999994</v>
      </c>
      <c r="F20" s="12">
        <f>MROUND(Table13[[#This Row],[TOTAL points]]*6/87.3,0.25)</f>
        <v>5</v>
      </c>
    </row>
    <row r="21" spans="1:6" x14ac:dyDescent="0.25">
      <c r="A21">
        <v>355952</v>
      </c>
      <c r="B21" s="22">
        <v>22</v>
      </c>
      <c r="C21" s="23">
        <v>42.5</v>
      </c>
      <c r="D21" s="23">
        <v>9.6999999999999993</v>
      </c>
      <c r="E21" s="22">
        <f>Table13[[#This Row],[Midterm ]]+Table13[[#This Row],[Report (base mark)]]+Table13[[#This Row],[Individual contribution points]]</f>
        <v>74.2</v>
      </c>
      <c r="F21" s="12">
        <f>MROUND(Table13[[#This Row],[TOTAL points]]*6/87.3,0.25)</f>
        <v>5</v>
      </c>
    </row>
    <row r="22" spans="1:6" x14ac:dyDescent="0.25">
      <c r="A22">
        <v>341128</v>
      </c>
      <c r="B22" s="22">
        <v>12.9</v>
      </c>
      <c r="C22" s="23">
        <v>50.2</v>
      </c>
      <c r="D22" s="23">
        <v>9.3000000000000007</v>
      </c>
      <c r="E22" s="22">
        <f>Table13[[#This Row],[Midterm ]]+Table13[[#This Row],[Report (base mark)]]+Table13[[#This Row],[Individual contribution points]]</f>
        <v>72.400000000000006</v>
      </c>
      <c r="F22" s="12">
        <f>MROUND(Table13[[#This Row],[TOTAL points]]*6/87.3,0.25)</f>
        <v>5</v>
      </c>
    </row>
    <row r="23" spans="1:6" x14ac:dyDescent="0.25">
      <c r="A23">
        <v>347306</v>
      </c>
      <c r="B23" s="22">
        <v>28.1</v>
      </c>
      <c r="C23" s="23">
        <v>39.5</v>
      </c>
      <c r="D23" s="23">
        <v>9.6</v>
      </c>
      <c r="E23" s="22">
        <f>Table13[[#This Row],[Midterm ]]+Table13[[#This Row],[Report (base mark)]]+Table13[[#This Row],[Individual contribution points]]</f>
        <v>77.199999999999989</v>
      </c>
      <c r="F23" s="12">
        <f>MROUND(Table13[[#This Row],[TOTAL points]]*6/87.3,0.25)</f>
        <v>5.25</v>
      </c>
    </row>
    <row r="24" spans="1:6" x14ac:dyDescent="0.25">
      <c r="A24">
        <v>330331</v>
      </c>
      <c r="B24" s="22">
        <v>19.3</v>
      </c>
      <c r="C24" s="23">
        <v>41</v>
      </c>
      <c r="D24" s="23">
        <v>10</v>
      </c>
      <c r="E24" s="22">
        <f>Table13[[#This Row],[Midterm ]]+Table13[[#This Row],[Report (base mark)]]+Table13[[#This Row],[Individual contribution points]]</f>
        <v>70.3</v>
      </c>
      <c r="F24" s="12">
        <f>MROUND(Table13[[#This Row],[TOTAL points]]*6/87.3,0.25)</f>
        <v>4.75</v>
      </c>
    </row>
    <row r="25" spans="1:6" x14ac:dyDescent="0.25">
      <c r="A25">
        <v>357572</v>
      </c>
      <c r="B25" s="22">
        <v>20.9</v>
      </c>
      <c r="C25" s="23">
        <v>52.5</v>
      </c>
      <c r="D25" s="23">
        <v>10</v>
      </c>
      <c r="E25" s="22">
        <f>Table13[[#This Row],[Midterm ]]+Table13[[#This Row],[Report (base mark)]]+Table13[[#This Row],[Individual contribution points]]</f>
        <v>83.4</v>
      </c>
      <c r="F25" s="12">
        <f>MROUND(Table13[[#This Row],[TOTAL points]]*6/87.3,0.25)</f>
        <v>5.75</v>
      </c>
    </row>
    <row r="26" spans="1:6" x14ac:dyDescent="0.25">
      <c r="A26">
        <v>298980</v>
      </c>
      <c r="B26" s="22">
        <v>18.899999999999999</v>
      </c>
      <c r="C26" s="23">
        <v>50.2</v>
      </c>
      <c r="D26" s="23">
        <v>9.3000000000000007</v>
      </c>
      <c r="E26" s="22">
        <f>Table13[[#This Row],[Midterm ]]+Table13[[#This Row],[Report (base mark)]]+Table13[[#This Row],[Individual contribution points]]</f>
        <v>78.399999999999991</v>
      </c>
      <c r="F26" s="12">
        <f>MROUND(Table13[[#This Row],[TOTAL points]]*6/87.3,0.25)</f>
        <v>5.5</v>
      </c>
    </row>
    <row r="27" spans="1:6" x14ac:dyDescent="0.25">
      <c r="A27">
        <v>364074</v>
      </c>
      <c r="B27" s="22">
        <v>13.2</v>
      </c>
      <c r="C27" s="23">
        <v>39.5</v>
      </c>
      <c r="D27" s="23">
        <v>9</v>
      </c>
      <c r="E27" s="22">
        <f>Table13[[#This Row],[Midterm ]]+Table13[[#This Row],[Report (base mark)]]+Table13[[#This Row],[Individual contribution points]]</f>
        <v>61.7</v>
      </c>
      <c r="F27" s="12">
        <f>MROUND(Table13[[#This Row],[TOTAL points]]*6/87.3,0.25)</f>
        <v>4.25</v>
      </c>
    </row>
    <row r="28" spans="1:6" x14ac:dyDescent="0.25">
      <c r="A28">
        <v>362490</v>
      </c>
      <c r="B28" s="22">
        <v>19.2</v>
      </c>
      <c r="C28" s="23">
        <v>52.5</v>
      </c>
      <c r="D28" s="23">
        <v>6</v>
      </c>
      <c r="E28" s="22">
        <f>Table13[[#This Row],[Midterm ]]+Table13[[#This Row],[Report (base mark)]]+Table13[[#This Row],[Individual contribution points]]</f>
        <v>77.7</v>
      </c>
      <c r="F28" s="12">
        <f>MROUND(Table13[[#This Row],[TOTAL points]]*6/87.3,0.25)</f>
        <v>5.25</v>
      </c>
    </row>
    <row r="29" spans="1:6" x14ac:dyDescent="0.25">
      <c r="A29">
        <v>394972</v>
      </c>
      <c r="B29" s="22">
        <v>11.7</v>
      </c>
      <c r="C29" s="23">
        <v>52.5</v>
      </c>
      <c r="D29" s="23">
        <v>8.8000000000000007</v>
      </c>
      <c r="E29" s="22">
        <f>Table13[[#This Row],[Midterm ]]+Table13[[#This Row],[Report (base mark)]]+Table13[[#This Row],[Individual contribution points]]</f>
        <v>73</v>
      </c>
      <c r="F29" s="12">
        <f>MROUND(Table13[[#This Row],[TOTAL points]]*6/87.3,0.25)</f>
        <v>5</v>
      </c>
    </row>
    <row r="30" spans="1:6" x14ac:dyDescent="0.25">
      <c r="A30">
        <v>393894</v>
      </c>
      <c r="B30" s="22">
        <v>21.6</v>
      </c>
      <c r="C30" s="23">
        <v>52.5</v>
      </c>
      <c r="D30" s="23">
        <v>9.1999999999999993</v>
      </c>
      <c r="E30" s="22">
        <f>Table13[[#This Row],[Midterm ]]+Table13[[#This Row],[Report (base mark)]]+Table13[[#This Row],[Individual contribution points]]</f>
        <v>83.3</v>
      </c>
      <c r="F30" s="12">
        <f>MROUND(Table13[[#This Row],[TOTAL points]]*6/87.3,0.25)</f>
        <v>5.75</v>
      </c>
    </row>
    <row r="31" spans="1:6" x14ac:dyDescent="0.25">
      <c r="A31">
        <v>344559</v>
      </c>
      <c r="B31" s="22">
        <v>20.5</v>
      </c>
      <c r="C31" s="23">
        <v>42.3</v>
      </c>
      <c r="D31" s="23">
        <v>10</v>
      </c>
      <c r="E31" s="22">
        <f>Table13[[#This Row],[Midterm ]]+Table13[[#This Row],[Report (base mark)]]+Table13[[#This Row],[Individual contribution points]]</f>
        <v>72.8</v>
      </c>
      <c r="F31" s="12">
        <f>MROUND(Table13[[#This Row],[TOTAL points]]*6/87.3,0.25)</f>
        <v>5</v>
      </c>
    </row>
    <row r="32" spans="1:6" x14ac:dyDescent="0.25">
      <c r="A32">
        <v>361050</v>
      </c>
      <c r="B32" s="22">
        <v>30</v>
      </c>
      <c r="C32" s="23">
        <v>37.299999999999997</v>
      </c>
      <c r="D32" s="23">
        <v>10</v>
      </c>
      <c r="E32" s="22">
        <f>Table13[[#This Row],[Midterm ]]+Table13[[#This Row],[Report (base mark)]]+Table13[[#This Row],[Individual contribution points]]</f>
        <v>77.3</v>
      </c>
      <c r="F32" s="12">
        <f>MROUND(Table13[[#This Row],[TOTAL points]]*6/87.3,0.25)</f>
        <v>5.25</v>
      </c>
    </row>
    <row r="33" spans="1:6" x14ac:dyDescent="0.25">
      <c r="A33">
        <v>329481</v>
      </c>
      <c r="B33" s="22">
        <v>16.899999999999999</v>
      </c>
      <c r="C33" s="23">
        <v>41</v>
      </c>
      <c r="D33" s="23">
        <v>10</v>
      </c>
      <c r="E33" s="22">
        <f>Table13[[#This Row],[Midterm ]]+Table13[[#This Row],[Report (base mark)]]+Table13[[#This Row],[Individual contribution points]]</f>
        <v>67.900000000000006</v>
      </c>
      <c r="F33" s="12">
        <f>MROUND(Table13[[#This Row],[TOTAL points]]*6/87.3,0.25)</f>
        <v>4.75</v>
      </c>
    </row>
    <row r="34" spans="1:6" x14ac:dyDescent="0.25">
      <c r="A34">
        <v>346201</v>
      </c>
      <c r="B34" s="22">
        <v>22</v>
      </c>
      <c r="C34" s="23">
        <v>45</v>
      </c>
      <c r="D34" s="23">
        <v>10</v>
      </c>
      <c r="E34" s="22">
        <f>Table13[[#This Row],[Midterm ]]+Table13[[#This Row],[Report (base mark)]]+Table13[[#This Row],[Individual contribution points]]</f>
        <v>77</v>
      </c>
      <c r="F34" s="12">
        <f>MROUND(Table13[[#This Row],[TOTAL points]]*6/87.3,0.25)</f>
        <v>5.25</v>
      </c>
    </row>
    <row r="35" spans="1:6" x14ac:dyDescent="0.25">
      <c r="A35">
        <v>346461</v>
      </c>
      <c r="B35" s="22">
        <v>22.9</v>
      </c>
      <c r="C35" s="23">
        <v>41</v>
      </c>
      <c r="D35" s="23">
        <v>10</v>
      </c>
      <c r="E35" s="22">
        <f>Table13[[#This Row],[Midterm ]]+Table13[[#This Row],[Report (base mark)]]+Table13[[#This Row],[Individual contribution points]]</f>
        <v>73.900000000000006</v>
      </c>
      <c r="F35" s="12">
        <f>MROUND(Table13[[#This Row],[TOTAL points]]*6/87.3,0.25)</f>
        <v>5</v>
      </c>
    </row>
    <row r="36" spans="1:6" x14ac:dyDescent="0.25">
      <c r="A36">
        <v>316467</v>
      </c>
      <c r="B36" s="22">
        <v>15.5</v>
      </c>
      <c r="C36" s="23">
        <v>42.3</v>
      </c>
      <c r="D36" s="23">
        <v>9.1999999999999993</v>
      </c>
      <c r="E36" s="22">
        <f>Table13[[#This Row],[Midterm ]]+Table13[[#This Row],[Report (base mark)]]+Table13[[#This Row],[Individual contribution points]]</f>
        <v>67</v>
      </c>
      <c r="F36" s="12">
        <f>MROUND(Table13[[#This Row],[TOTAL points]]*6/87.3,0.25)</f>
        <v>4.5</v>
      </c>
    </row>
    <row r="37" spans="1:6" x14ac:dyDescent="0.25">
      <c r="A37">
        <v>346206</v>
      </c>
      <c r="B37" s="22">
        <v>14.1</v>
      </c>
      <c r="C37" s="23">
        <v>51.8</v>
      </c>
      <c r="D37" s="23">
        <v>10</v>
      </c>
      <c r="E37" s="22">
        <f>Table13[[#This Row],[Midterm ]]+Table13[[#This Row],[Report (base mark)]]+Table13[[#This Row],[Individual contribution points]]</f>
        <v>75.899999999999991</v>
      </c>
      <c r="F37" s="12">
        <f>MROUND(Table13[[#This Row],[TOTAL points]]*6/87.3,0.25)</f>
        <v>5.25</v>
      </c>
    </row>
    <row r="38" spans="1:6" x14ac:dyDescent="0.25">
      <c r="A38">
        <v>342281</v>
      </c>
      <c r="B38" s="22">
        <v>27</v>
      </c>
      <c r="C38" s="23">
        <v>48.3</v>
      </c>
      <c r="D38" s="23">
        <v>9.6</v>
      </c>
      <c r="E38" s="22">
        <f>Table13[[#This Row],[Midterm ]]+Table13[[#This Row],[Report (base mark)]]+Table13[[#This Row],[Individual contribution points]]</f>
        <v>84.899999999999991</v>
      </c>
      <c r="F38" s="12">
        <f>MROUND(Table13[[#This Row],[TOTAL points]]*6/87.3,0.25)</f>
        <v>5.75</v>
      </c>
    </row>
    <row r="39" spans="1:6" x14ac:dyDescent="0.25">
      <c r="A39">
        <v>359387</v>
      </c>
      <c r="B39" s="22">
        <v>22.6</v>
      </c>
      <c r="C39" s="23">
        <v>37.299999999999997</v>
      </c>
      <c r="D39" s="23">
        <v>10</v>
      </c>
      <c r="E39" s="22">
        <f>Table13[[#This Row],[Midterm ]]+Table13[[#This Row],[Report (base mark)]]+Table13[[#This Row],[Individual contribution points]]</f>
        <v>69.900000000000006</v>
      </c>
      <c r="F39" s="12">
        <f>MROUND(Table13[[#This Row],[TOTAL points]]*6/87.3,0.25)</f>
        <v>4.75</v>
      </c>
    </row>
    <row r="40" spans="1:6" x14ac:dyDescent="0.25">
      <c r="A40">
        <v>356631</v>
      </c>
      <c r="B40" s="22">
        <v>20.5</v>
      </c>
      <c r="C40" s="23">
        <v>51.8</v>
      </c>
      <c r="D40" s="23">
        <v>10</v>
      </c>
      <c r="E40" s="22">
        <f>Table13[[#This Row],[Midterm ]]+Table13[[#This Row],[Report (base mark)]]+Table13[[#This Row],[Individual contribution points]]</f>
        <v>82.3</v>
      </c>
      <c r="F40" s="12">
        <f>MROUND(Table13[[#This Row],[TOTAL points]]*6/87.3,0.25)</f>
        <v>5.75</v>
      </c>
    </row>
    <row r="41" spans="1:6" x14ac:dyDescent="0.25">
      <c r="A41">
        <v>341285</v>
      </c>
      <c r="B41" s="22">
        <v>23</v>
      </c>
      <c r="C41" s="23">
        <v>48.3</v>
      </c>
      <c r="D41" s="23">
        <v>8.4</v>
      </c>
      <c r="E41" s="22">
        <f>Table13[[#This Row],[Midterm ]]+Table13[[#This Row],[Report (base mark)]]+Table13[[#This Row],[Individual contribution points]]</f>
        <v>79.7</v>
      </c>
      <c r="F41" s="12">
        <f>MROUND(Table13[[#This Row],[TOTAL points]]*6/87.3,0.25)</f>
        <v>5.5</v>
      </c>
    </row>
    <row r="42" spans="1:6" x14ac:dyDescent="0.25">
      <c r="A42">
        <v>330793</v>
      </c>
      <c r="B42" s="22">
        <v>18.899999999999999</v>
      </c>
      <c r="C42" s="23">
        <v>51.8</v>
      </c>
      <c r="D42" s="23">
        <v>10</v>
      </c>
      <c r="E42" s="22">
        <f>Table13[[#This Row],[Midterm ]]+Table13[[#This Row],[Report (base mark)]]+Table13[[#This Row],[Individual contribution points]]</f>
        <v>80.699999999999989</v>
      </c>
      <c r="F42" s="12">
        <f>MROUND(Table13[[#This Row],[TOTAL points]]*6/87.3,0.25)</f>
        <v>5.5</v>
      </c>
    </row>
    <row r="43" spans="1:6" x14ac:dyDescent="0.25">
      <c r="A43">
        <v>327729</v>
      </c>
      <c r="B43" s="22">
        <v>19.5</v>
      </c>
      <c r="C43" s="23">
        <v>37.299999999999997</v>
      </c>
      <c r="D43" s="23">
        <v>10</v>
      </c>
      <c r="E43" s="22">
        <f>Table13[[#This Row],[Midterm ]]+Table13[[#This Row],[Report (base mark)]]+Table13[[#This Row],[Individual contribution points]]</f>
        <v>66.8</v>
      </c>
      <c r="F43" s="12">
        <f>MROUND(Table13[[#This Row],[TOTAL points]]*6/87.3,0.25)</f>
        <v>4.5</v>
      </c>
    </row>
    <row r="44" spans="1:6" x14ac:dyDescent="0.25">
      <c r="A44">
        <v>346219</v>
      </c>
      <c r="B44" s="22">
        <v>27</v>
      </c>
      <c r="C44" s="23">
        <v>50.2</v>
      </c>
      <c r="D44" s="23">
        <v>10</v>
      </c>
      <c r="E44" s="22">
        <f>Table13[[#This Row],[Midterm ]]+Table13[[#This Row],[Report (base mark)]]+Table13[[#This Row],[Individual contribution points]]</f>
        <v>87.2</v>
      </c>
      <c r="F44" s="12">
        <f>MROUND(Table13[[#This Row],[TOTAL points]]*6/87.3,0.25)</f>
        <v>6</v>
      </c>
    </row>
    <row r="45" spans="1:6" x14ac:dyDescent="0.25">
      <c r="A45">
        <v>345654</v>
      </c>
      <c r="B45" s="22">
        <v>21.9</v>
      </c>
      <c r="C45" s="23">
        <v>42.3</v>
      </c>
      <c r="D45" s="23">
        <v>10</v>
      </c>
      <c r="E45" s="22">
        <f>Table13[[#This Row],[Midterm ]]+Table13[[#This Row],[Report (base mark)]]+Table13[[#This Row],[Individual contribution points]]</f>
        <v>74.199999999999989</v>
      </c>
      <c r="F45" s="12">
        <f>MROUND(Table13[[#This Row],[TOTAL points]]*6/87.3,0.25)</f>
        <v>5</v>
      </c>
    </row>
    <row r="46" spans="1:6" x14ac:dyDescent="0.25">
      <c r="A46">
        <v>344835</v>
      </c>
      <c r="B46" s="22">
        <v>17.2</v>
      </c>
      <c r="C46" s="23">
        <v>48.3</v>
      </c>
      <c r="D46" s="23">
        <v>9.4</v>
      </c>
      <c r="E46" s="22">
        <f>Table13[[#This Row],[Midterm ]]+Table13[[#This Row],[Report (base mark)]]+Table13[[#This Row],[Individual contribution points]]</f>
        <v>74.900000000000006</v>
      </c>
      <c r="F46" s="12">
        <f>MROUND(Table13[[#This Row],[TOTAL points]]*6/87.3,0.25)</f>
        <v>5.25</v>
      </c>
    </row>
    <row r="47" spans="1:6" x14ac:dyDescent="0.25">
      <c r="A47">
        <v>362532</v>
      </c>
      <c r="B47" s="22">
        <v>19.2</v>
      </c>
      <c r="C47" s="23">
        <v>45</v>
      </c>
      <c r="D47" s="23">
        <v>10</v>
      </c>
      <c r="E47" s="22">
        <f>Table13[[#This Row],[Midterm ]]+Table13[[#This Row],[Report (base mark)]]+Table13[[#This Row],[Individual contribution points]]</f>
        <v>74.2</v>
      </c>
      <c r="F47" s="12">
        <f>MROUND(Table13[[#This Row],[TOTAL points]]*6/87.3,0.25)</f>
        <v>5</v>
      </c>
    </row>
    <row r="48" spans="1:6" x14ac:dyDescent="0.25">
      <c r="A48">
        <v>339935</v>
      </c>
      <c r="B48" s="22">
        <v>24</v>
      </c>
      <c r="C48" s="23">
        <v>42.3</v>
      </c>
      <c r="D48" s="23">
        <v>9.3000000000000007</v>
      </c>
      <c r="E48" s="22">
        <f>Table13[[#This Row],[Midterm ]]+Table13[[#This Row],[Report (base mark)]]+Table13[[#This Row],[Individual contribution points]]</f>
        <v>75.599999999999994</v>
      </c>
      <c r="F48" s="12">
        <f>MROUND(Table13[[#This Row],[TOTAL points]]*6/87.3,0.25)</f>
        <v>5.25</v>
      </c>
    </row>
    <row r="49" spans="1:6" x14ac:dyDescent="0.25">
      <c r="A49">
        <v>346905</v>
      </c>
      <c r="B49" s="22">
        <v>17.5</v>
      </c>
      <c r="C49" s="23">
        <v>42.5</v>
      </c>
      <c r="D49" s="23">
        <v>9.6999999999999993</v>
      </c>
      <c r="E49" s="22">
        <f>Table13[[#This Row],[Midterm ]]+Table13[[#This Row],[Report (base mark)]]+Table13[[#This Row],[Individual contribution points]]</f>
        <v>69.7</v>
      </c>
      <c r="F49" s="12">
        <f>MROUND(Table13[[#This Row],[TOTAL points]]*6/87.3,0.25)</f>
        <v>4.75</v>
      </c>
    </row>
    <row r="50" spans="1:6" x14ac:dyDescent="0.25">
      <c r="A50">
        <v>344983</v>
      </c>
      <c r="B50" s="22">
        <v>20.5</v>
      </c>
      <c r="C50" s="23">
        <v>50.2</v>
      </c>
      <c r="D50" s="23">
        <v>9.6999999999999993</v>
      </c>
      <c r="E50" s="22">
        <f>Table13[[#This Row],[Midterm ]]+Table13[[#This Row],[Report (base mark)]]+Table13[[#This Row],[Individual contribution points]]</f>
        <v>80.400000000000006</v>
      </c>
      <c r="F50" s="12">
        <f>MROUND(Table13[[#This Row],[TOTAL points]]*6/87.3,0.25)</f>
        <v>5.5</v>
      </c>
    </row>
    <row r="51" spans="1:6" x14ac:dyDescent="0.25">
      <c r="A51">
        <v>344202</v>
      </c>
      <c r="B51" s="22">
        <v>14.3</v>
      </c>
      <c r="C51" s="23">
        <v>48.3</v>
      </c>
      <c r="D51" s="23">
        <v>9.6</v>
      </c>
      <c r="E51" s="22">
        <f>Table13[[#This Row],[Midterm ]]+Table13[[#This Row],[Report (base mark)]]+Table13[[#This Row],[Individual contribution points]]</f>
        <v>72.199999999999989</v>
      </c>
      <c r="F51" s="12">
        <f>MROUND(Table13[[#This Row],[TOTAL points]]*6/87.3,0.25)</f>
        <v>5</v>
      </c>
    </row>
    <row r="52" spans="1:6" x14ac:dyDescent="0.25">
      <c r="A52">
        <v>359359</v>
      </c>
      <c r="B52" s="22">
        <v>18.3</v>
      </c>
      <c r="C52" s="23">
        <v>37.299999999999997</v>
      </c>
      <c r="D52" s="23">
        <v>10</v>
      </c>
      <c r="E52" s="22">
        <f>Table13[[#This Row],[Midterm ]]+Table13[[#This Row],[Report (base mark)]]+Table13[[#This Row],[Individual contribution points]]</f>
        <v>65.599999999999994</v>
      </c>
      <c r="F52" s="12">
        <f>MROUND(Table13[[#This Row],[TOTAL points]]*6/87.3,0.25)</f>
        <v>4.5</v>
      </c>
    </row>
    <row r="53" spans="1:6" x14ac:dyDescent="0.25">
      <c r="A53">
        <v>340835</v>
      </c>
      <c r="B53" s="22">
        <v>19.899999999999999</v>
      </c>
      <c r="C53" s="23">
        <v>42.3</v>
      </c>
      <c r="D53" s="23">
        <v>10</v>
      </c>
      <c r="E53" s="22">
        <f>Table13[[#This Row],[Midterm ]]+Table13[[#This Row],[Report (base mark)]]+Table13[[#This Row],[Individual contribution points]]</f>
        <v>72.199999999999989</v>
      </c>
      <c r="F53" s="12">
        <f>MROUND(Table13[[#This Row],[TOTAL points]]*6/87.3,0.25)</f>
        <v>5</v>
      </c>
    </row>
  </sheetData>
  <pageMargins left="0.75" right="0.75" top="1" bottom="1" header="0.5" footer="0.5"/>
  <pageSetup paperSize="9" scale="51" orientation="landscape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w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n z J E K 4 A A A D 4 A A A A E g A A A E N v b m Z p Z y 9 Q Y W N r Y W d l L n h t b I S P Q Q u C M B z F 7 0 H f Q X Z 3 m w s E Z U 6 i a 0 I Q R d e h Q 0 f 6 X + h s f r c O f a S + Q k p Z 3 T q + 9 3 7 w 3 n v c 7 j w d m t q 7 q r b T B h I U Y I q 8 z k o o Z G 1 A J Q g M S s V y w X c y P 8 t S e S M N X T x 0 R Y I q a y 8 x I c 4 5 7 F b Y t C V h l A b k l G 3 3 e a U a i T 6 w / g / 7 G q b a X C H B j 6 8 1 g u E o x E E U h g x T T m a X Z x q + B B s X T + m P y T d 9 b f t W C Q X + + s D J L D l 5 n x B P A A A A / / 8 D A F B L A w Q U A A I A C A A A A C E A y g 1 b Z v o A A A D D A w A A E w A A A E Z v c m 1 1 b G F z L 1 N l Y 3 R p b 2 4 x L m 3 s k E 1 L w 0 A Q h u + B / I d h e 9 l A C K Q V L 9 J T E P H S Q 1 v w U I p s 4 2 h K k 5 m y H 1 Q J + e 9 u s t V C 9 S B S b + 5 l 2 X d m n l k e g 6 X d M s E i 3 P l N H M W R q Z T G J 1 i q T Y 0 5 T K F G G 0 f g z 4 K d L t E n t 6 8 l 1 l n h t E a y D 6 x 3 G + a d T N r V T D U 4 F W F S r L t V w W R 9 y z o N g J E o K k U v P f x t j 8 K T h t Z s q R W Z Z 9 Z N w b V r q C 8 a G b a l b S t C m o s U 7 s l e X 2 V 9 v e u S T + i d Z r f 3 0 D k f z A k 6 p P J s Z Q o n X O c f / c u R 9 T m q s j p O e s 6 Q y s f k b G U c b e n b r V / E T X 4 t b n I 5 c c M X D V x K 3 A f u r 8 S N j g J A j h P x 7 + 9 n / t 4 B A A D / / w M A U E s B A i 0 A F A A G A A g A A A A h A C r d q k D S A A A A N w E A A B M A A A A A A A A A A A A A A A A A A A A A A F t D b 2 5 0 Z W 5 0 X 1 R 5 c G V z X S 5 4 b W x Q S w E C L Q A U A A I A C A A A A C E A T n z J E K 4 A A A D 4 A A A A E g A A A A A A A A A A A A A A A A A L A w A A Q 2 9 u Z m l n L 1 B h Y 2 t h Z 2 U u e G 1 s U E s B A i 0 A F A A C A A g A A A A h A M o N W 2 b 6 A A A A w w M A A B M A A A A A A A A A A A A A A A A A 6 Q M A A E Z v c m 1 1 b G F z L 1 N l Y 3 R p b 2 4 x L m 1 Q S w U G A A A A A A M A A w D C A A A A F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I X A A A A A A A A s B c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F Q w O T o z O D o z M C 4 4 N D E x N z A 4 W i I v P j x F b n R y e S B U e X B l P S J G a W x s Q 2 9 s d W 1 u V H l w Z X M i I F Z h b H V l P S J z Q X d N P S I v P j x F b n R y e S B U e X B l P S J G a W x s Q 2 9 s d W 1 u T m F t Z X M i I F Z h b H V l P S J z W y Z x d W 9 0 O 0 N v b H V t b j E m c X V v d D s s J n F 1 b 3 Q 7 Q 2 9 1 b n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D b 2 x 1 b W 4 x J n F 1 b 3 Q 7 X S w m c X V v d D t x d W V y e V J l b G F 0 a W 9 u c 2 h p c H M m c X V v d D s 6 W 1 0 s J n F 1 b 3 Q 7 Y 2 9 s d W 1 u S W R l b n R p d G l l c y Z x d W 9 0 O z p b J n F 1 b 3 Q 7 U 2 V j d G l v b j E v V G F i b G U x L 0 d y b 3 V w Z W Q g U m 9 3 c y 5 7 Q 2 9 s d W 1 u M S w w f S Z x d W 9 0 O y w m c X V v d D t T Z W N 0 a W 9 u M S 9 U Y W J s Z T E v R 3 J v d X B l Z C B S b 3 d z L n t D b 3 V u d C w x f S Z x d W 9 0 O 1 0 s J n F 1 b 3 Q 7 Q 2 9 s d W 1 u Q 2 9 1 b n Q m c X V v d D s 6 M i w m c X V v d D t L Z X l D b 2 x 1 b W 5 O Y W 1 l c y Z x d W 9 0 O z p b J n F 1 b 3 Q 7 Q 2 9 s d W 1 u M S Z x d W 9 0 O 1 0 s J n F 1 b 3 Q 7 Q 2 9 s d W 1 u S W R l b n R p d G l l c y Z x d W 9 0 O z p b J n F 1 b 3 Q 7 U 2 V j d G l v b j E v V G F i b G U x L 0 d y b 3 V w Z W Q g U m 9 3 c y 5 7 Q 2 9 s d W 1 u M S w w f S Z x d W 9 0 O y w m c X V v d D t T Z W N 0 a W 9 u M S 9 U Y W J s Z T E v R 3 J v d X B l Z C B S b 3 d z L n t D b 3 V u d C w x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5 L T I 0 V D A 5 O j Q 5 O j E z L j U 1 O D g w N T N a I i 8 + P E V u d H J 5 I F R 5 c G U 9 I k Z p b G x D b 2 x 1 b W 5 U e X B l c y I g V m F s d W U 9 I n N B d 0 0 9 I i 8 + P E V u d H J 5 I F R 5 c G U 9 I k Z p b G x D b 2 x 1 b W 5 O Y W 1 l c y I g V m F s d W U 9 I n N b J n F 1 b 3 Q 7 R 3 J v d X B z I C Z x d W 9 0 O y w m c X V v d D t D b 3 V u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0 d y b 3 V w c y A m c X V v d D t d L C Z x d W 9 0 O 3 F 1 Z X J 5 U m V s Y X R p b 2 5 z a G l w c y Z x d W 9 0 O z p b X S w m c X V v d D t j b 2 x 1 b W 5 J Z G V u d G l 0 a W V z J n F 1 b 3 Q 7 O l s m c X V v d D t T Z W N 0 a W 9 u M S 9 U Y W J s Z T M v R 3 J v d X B l Z C B S b 3 d z L n t H c m 9 1 c H M g L D B 9 J n F 1 b 3 Q 7 L C Z x d W 9 0 O 1 N l Y 3 R p b 2 4 x L 1 R h Y m x l M y 9 H c m 9 1 c G V k I F J v d 3 M u e 0 N v d W 5 0 L D F 9 J n F 1 b 3 Q 7 X S w m c X V v d D t D b 2 x 1 b W 5 D b 3 V u d C Z x d W 9 0 O z o y L C Z x d W 9 0 O 0 t l e U N v b H V t b k 5 h b W V z J n F 1 b 3 Q 7 O l s m c X V v d D t H c m 9 1 c H M g J n F 1 b 3 Q 7 X S w m c X V v d D t D b 2 x 1 b W 5 J Z G V u d G l 0 a W V z J n F 1 b 3 Q 7 O l s m c X V v d D t T Z W N 0 a W 9 u M S 9 U Y W J s Z T M v R 3 J v d X B l Z C B S b 3 d z L n t H c m 9 1 c H M g L D B 9 J n F 1 b 3 Q 7 L C Z x d W 9 0 O 1 N l Y 3 R p b 2 4 x L 1 R h Y m x l M y 9 H c m 9 1 c G V k I F J v d 3 M u e 0 N v d W 5 0 L D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F Q w O T o 0 O T o x M y 4 1 N T g 4 M D U z W i I v P j x F b n R y e S B U e X B l P S J G a W x s Q 2 9 s d W 1 u V H l w Z X M i I F Z h b H V l P S J z Q X d N P S I v P j x F b n R y e S B U e X B l P S J G a W x s Q 2 9 s d W 1 u T m F t Z X M i I F Z h b H V l P S J z W y Z x d W 9 0 O 0 d y b 3 V w c y A m c X V v d D s s J n F 1 b 3 Q 7 Q 2 9 1 b n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s m c X V v d D t H c m 9 1 c H M g J n F 1 b 3 Q 7 X S w m c X V v d D t x d W V y e V J l b G F 0 a W 9 u c 2 h p c H M m c X V v d D s 6 W 1 0 s J n F 1 b 3 Q 7 Y 2 9 s d W 1 u S W R l b n R p d G l l c y Z x d W 9 0 O z p b J n F 1 b 3 Q 7 U 2 V j d G l v b j E v V G F i b G U z L 0 d y b 3 V w Z W Q g U m 9 3 c y 5 7 R 3 J v d X B z I C w w f S Z x d W 9 0 O y w m c X V v d D t T Z W N 0 a W 9 u M S 9 U Y W J s Z T M v R 3 J v d X B l Z C B S b 3 d z L n t D b 3 V u d C w x f S Z x d W 9 0 O 1 0 s J n F 1 b 3 Q 7 Q 2 9 s d W 1 u Q 2 9 1 b n Q m c X V v d D s 6 M i w m c X V v d D t L Z X l D b 2 x 1 b W 5 O Y W 1 l c y Z x d W 9 0 O z p b J n F 1 b 3 Q 7 R 3 J v d X B z I C Z x d W 9 0 O 1 0 s J n F 1 b 3 Q 7 Q 2 9 s d W 1 u S W R l b n R p d G l l c y Z x d W 9 0 O z p b J n F 1 b 3 Q 7 U 2 V j d G l v b j E v V G F i b G U z L 0 d y b 3 V w Z W Q g U m 9 3 c y 5 7 R 3 J v d X B z I C w w f S Z x d W 9 0 O y w m c X V v d D t T Z W N 0 a W 9 u M S 9 U Y W J s Z T M v R 3 J v d X B l Z C B S b 3 d z L n t D b 3 V u d C w x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x L 0 d y b 3 V w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y 9 H c m 9 1 c G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z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z J T I w K D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M l M j A o M i k v R 3 J v d X B l Z C U y M F J v d 3 M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A 7 x d 6 + W Y 2 9 Q K W K P b Q f g Q 3 e A A A A A A I A A A A A A A N m A A D A A A A A E A A A A P / s V 1 g I Q x V H q 5 G 2 O 8 m + b p 0 A A A A A B I A A A K A A A A A Q A A A A C 0 v T u p 1 i I n F i C 9 4 p Q M d p 2 V A A A A B I C K p S n 4 W 8 v I 3 R Y 3 O 0 t y 2 q J P 5 g c K h J s N T y q H P n p k q 8 h t C q t V P g V r 2 A U B w U 1 b C Z t R G 8 R f 2 s 3 c p g Q Y e F V F b D d / W A c + / e X h 8 U T S U I q u i 8 p Z t O O x Q A A A C N 5 0 0 t e M / J G p h a W d x v a E j s N / m P 7 g = = < / D a t a M a s h u p > 
</file>

<file path=customXml/itemProps1.xml><?xml version="1.0" encoding="utf-8"?>
<ds:datastoreItem xmlns:ds="http://schemas.openxmlformats.org/officeDocument/2006/customXml" ds:itemID="{2A7A77D0-011A-46C8-AC4E-2FA4018691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Midterm grading</vt:lpstr>
      <vt:lpstr>Report grading</vt:lpstr>
      <vt:lpstr>TOTAL GRADING</vt:lpstr>
      <vt:lpstr>'TOTAL GRADING'!Print_Area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Dolaana Khovalyg</dc:creator>
  <cp:lastModifiedBy>Dolaana Khovalyg</cp:lastModifiedBy>
  <cp:lastPrinted>2024-10-11T14:29:55Z</cp:lastPrinted>
  <dcterms:created xsi:type="dcterms:W3CDTF">2024-09-24T08:40:52Z</dcterms:created>
  <dcterms:modified xsi:type="dcterms:W3CDTF">2025-02-01T14:11:42Z</dcterms:modified>
</cp:coreProperties>
</file>