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tzu\Documents\EPFL Teaching\2025-Autumn-MSE213-StatProb\Lectures\"/>
    </mc:Choice>
  </mc:AlternateContent>
  <xr:revisionPtr revIDLastSave="0" documentId="13_ncr:1_{831BDEFB-30FB-49AE-A9D8-AC265D13EF13}" xr6:coauthVersionLast="47" xr6:coauthVersionMax="47" xr10:uidLastSave="{00000000-0000-0000-0000-000000000000}"/>
  <bookViews>
    <workbookView xWindow="-40" yWindow="-40" windowWidth="19280" windowHeight="12080" firstSheet="3" activeTab="4" xr2:uid="{00000000-000D-0000-FFFF-FFFF00000000}"/>
  </bookViews>
  <sheets>
    <sheet name="Overview By Birthyear LEFT" sheetId="11" r:id="rId1"/>
    <sheet name="Overview By Birthyear MID" sheetId="10" r:id="rId2"/>
    <sheet name="Overview By Birthyear RIGHT" sheetId="12" r:id="rId3"/>
    <sheet name="Overview" sheetId="8" r:id="rId4"/>
    <sheet name="2022" sheetId="1" r:id="rId5"/>
    <sheet name="2017" sheetId="2" r:id="rId6"/>
    <sheet name="2012" sheetId="3" r:id="rId7"/>
    <sheet name="2007" sheetId="4" r:id="rId8"/>
    <sheet name="2002" sheetId="5" r:id="rId9"/>
    <sheet name="1997" sheetId="6" r:id="rId10"/>
    <sheet name="1992" sheetId="7" r:id="rId11"/>
    <sheet name="Sheet1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8" l="1"/>
  <c r="H10" i="8"/>
  <c r="I9" i="8"/>
  <c r="I8" i="8"/>
  <c r="I7" i="8"/>
  <c r="I6" i="8"/>
  <c r="I5" i="8"/>
  <c r="I4" i="8"/>
  <c r="I3" i="8"/>
  <c r="G10" i="8"/>
  <c r="F10" i="8"/>
  <c r="E10" i="8"/>
  <c r="D10" i="8"/>
  <c r="C10" i="8"/>
  <c r="B10" i="8"/>
  <c r="A8" i="13"/>
  <c r="B6" i="13" s="1"/>
  <c r="C6" i="13" s="1"/>
  <c r="D8" i="13"/>
  <c r="D6" i="13"/>
  <c r="D5" i="13"/>
  <c r="D4" i="13"/>
  <c r="D3" i="13"/>
  <c r="D2" i="13"/>
  <c r="B2" i="13"/>
  <c r="M23" i="12"/>
  <c r="M24" i="12" s="1"/>
  <c r="G23" i="12"/>
  <c r="L24" i="12" s="1"/>
  <c r="M15" i="12"/>
  <c r="L15" i="12"/>
  <c r="L16" i="12" s="1"/>
  <c r="K15" i="12"/>
  <c r="K16" i="12" s="1"/>
  <c r="J15" i="12"/>
  <c r="J16" i="12" s="1"/>
  <c r="L22" i="12" s="1"/>
  <c r="N22" i="12" s="1"/>
  <c r="M14" i="12"/>
  <c r="N14" i="12" s="1"/>
  <c r="M13" i="12"/>
  <c r="N13" i="12" s="1"/>
  <c r="M12" i="12"/>
  <c r="N12" i="12" s="1"/>
  <c r="L21" i="12" s="1"/>
  <c r="N21" i="12" s="1"/>
  <c r="M24" i="10"/>
  <c r="L24" i="10"/>
  <c r="N24" i="10" s="1"/>
  <c r="M23" i="10"/>
  <c r="G23" i="10"/>
  <c r="M15" i="10"/>
  <c r="L15" i="10"/>
  <c r="L16" i="10" s="1"/>
  <c r="K15" i="10"/>
  <c r="K16" i="10" s="1"/>
  <c r="J15" i="10"/>
  <c r="J16" i="10" s="1"/>
  <c r="L22" i="10" s="1"/>
  <c r="N22" i="10" s="1"/>
  <c r="O22" i="10" s="1"/>
  <c r="M14" i="10"/>
  <c r="M13" i="10"/>
  <c r="N13" i="10" s="1"/>
  <c r="M12" i="10"/>
  <c r="M23" i="11"/>
  <c r="M24" i="11" s="1"/>
  <c r="L23" i="11"/>
  <c r="N23" i="11" s="1"/>
  <c r="G23" i="11"/>
  <c r="L24" i="11" s="1"/>
  <c r="N24" i="11" s="1"/>
  <c r="L22" i="11"/>
  <c r="N22" i="11" s="1"/>
  <c r="L21" i="11"/>
  <c r="N21" i="11" s="1"/>
  <c r="O21" i="11" s="1"/>
  <c r="S14" i="11"/>
  <c r="W14" i="11" s="1"/>
  <c r="W20" i="11" s="1"/>
  <c r="R14" i="11"/>
  <c r="V14" i="11" s="1"/>
  <c r="V20" i="11" s="1"/>
  <c r="Q14" i="11"/>
  <c r="U14" i="11" s="1"/>
  <c r="U20" i="11" s="1"/>
  <c r="S13" i="11"/>
  <c r="W13" i="11" s="1"/>
  <c r="W19" i="11" s="1"/>
  <c r="R13" i="11"/>
  <c r="V13" i="11" s="1"/>
  <c r="V19" i="11" s="1"/>
  <c r="Q13" i="11"/>
  <c r="U13" i="11" s="1"/>
  <c r="U19" i="11" s="1"/>
  <c r="W12" i="11"/>
  <c r="W18" i="11" s="1"/>
  <c r="S12" i="11"/>
  <c r="R12" i="11"/>
  <c r="V12" i="11" s="1"/>
  <c r="V18" i="11" s="1"/>
  <c r="Q12" i="11"/>
  <c r="U12" i="11" s="1"/>
  <c r="U18" i="11" s="1"/>
  <c r="B1" i="12"/>
  <c r="C1" i="12" s="1"/>
  <c r="D1" i="12" s="1"/>
  <c r="E1" i="12" s="1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M15" i="11"/>
  <c r="L15" i="11"/>
  <c r="K15" i="11"/>
  <c r="K16" i="11" s="1"/>
  <c r="J15" i="11"/>
  <c r="J16" i="11" s="1"/>
  <c r="M14" i="11"/>
  <c r="N14" i="11" s="1"/>
  <c r="M13" i="11"/>
  <c r="N13" i="11" s="1"/>
  <c r="M12" i="11"/>
  <c r="N12" i="11" s="1"/>
  <c r="B1" i="11"/>
  <c r="C1" i="11" s="1"/>
  <c r="D1" i="11" s="1"/>
  <c r="E1" i="11" s="1"/>
  <c r="F1" i="11" s="1"/>
  <c r="G1" i="11" s="1"/>
  <c r="H1" i="11" s="1"/>
  <c r="I1" i="11" s="1"/>
  <c r="J1" i="11" s="1"/>
  <c r="K1" i="11" s="1"/>
  <c r="L1" i="11" s="1"/>
  <c r="M1" i="11" s="1"/>
  <c r="N1" i="11" s="1"/>
  <c r="O1" i="11" s="1"/>
  <c r="P1" i="11" s="1"/>
  <c r="Q1" i="11" s="1"/>
  <c r="R1" i="11" s="1"/>
  <c r="S1" i="11" s="1"/>
  <c r="T1" i="11" s="1"/>
  <c r="B1" i="10"/>
  <c r="C1" i="10" s="1"/>
  <c r="D1" i="10" s="1"/>
  <c r="E1" i="10" s="1"/>
  <c r="F1" i="10" s="1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C2" i="8"/>
  <c r="D2" i="8" s="1"/>
  <c r="E2" i="8" s="1"/>
  <c r="F2" i="8" s="1"/>
  <c r="G2" i="8" s="1"/>
  <c r="H2" i="8" s="1"/>
  <c r="E8" i="13" l="1"/>
  <c r="B3" i="13"/>
  <c r="C3" i="13" s="1"/>
  <c r="B4" i="13"/>
  <c r="C4" i="13" s="1"/>
  <c r="B5" i="13"/>
  <c r="C5" i="13" s="1"/>
  <c r="C2" i="13"/>
  <c r="C8" i="13" s="1"/>
  <c r="S14" i="10"/>
  <c r="W14" i="10" s="1"/>
  <c r="W20" i="10" s="1"/>
  <c r="S14" i="12"/>
  <c r="W14" i="12" s="1"/>
  <c r="W20" i="12" s="1"/>
  <c r="N24" i="12"/>
  <c r="O22" i="12" s="1"/>
  <c r="O21" i="12"/>
  <c r="Q13" i="12"/>
  <c r="U13" i="12" s="1"/>
  <c r="U19" i="12" s="1"/>
  <c r="S13" i="12"/>
  <c r="W13" i="12" s="1"/>
  <c r="W19" i="12" s="1"/>
  <c r="Q12" i="12"/>
  <c r="U12" i="12" s="1"/>
  <c r="U18" i="12" s="1"/>
  <c r="Q14" i="12"/>
  <c r="U14" i="12" s="1"/>
  <c r="U20" i="12" s="1"/>
  <c r="R13" i="12"/>
  <c r="V13" i="12" s="1"/>
  <c r="V19" i="12" s="1"/>
  <c r="R12" i="12"/>
  <c r="V12" i="12" s="1"/>
  <c r="V18" i="12" s="1"/>
  <c r="R14" i="12"/>
  <c r="V14" i="12" s="1"/>
  <c r="V20" i="12" s="1"/>
  <c r="S12" i="12"/>
  <c r="W12" i="12" s="1"/>
  <c r="W18" i="12" s="1"/>
  <c r="Q13" i="10"/>
  <c r="U13" i="10" s="1"/>
  <c r="U19" i="10" s="1"/>
  <c r="R13" i="10"/>
  <c r="V13" i="10" s="1"/>
  <c r="V19" i="10" s="1"/>
  <c r="S13" i="10"/>
  <c r="W13" i="10" s="1"/>
  <c r="W19" i="10" s="1"/>
  <c r="N12" i="10"/>
  <c r="N14" i="10"/>
  <c r="Q12" i="10"/>
  <c r="U12" i="10" s="1"/>
  <c r="U18" i="10" s="1"/>
  <c r="Q14" i="10"/>
  <c r="U14" i="10" s="1"/>
  <c r="U20" i="10" s="1"/>
  <c r="R12" i="10"/>
  <c r="V12" i="10" s="1"/>
  <c r="V18" i="10" s="1"/>
  <c r="R14" i="10"/>
  <c r="V14" i="10" s="1"/>
  <c r="V20" i="10" s="1"/>
  <c r="S12" i="10"/>
  <c r="W12" i="10" s="1"/>
  <c r="W18" i="10" s="1"/>
  <c r="O22" i="11"/>
  <c r="O23" i="11"/>
  <c r="L16" i="11"/>
  <c r="B8" i="13" l="1"/>
  <c r="L21" i="10"/>
  <c r="N21" i="10" s="1"/>
  <c r="O21" i="10" s="1"/>
  <c r="L23" i="12"/>
  <c r="N23" i="12" s="1"/>
  <c r="O23" i="12" s="1"/>
  <c r="L23" i="10"/>
  <c r="N23" i="10" s="1"/>
  <c r="O23" i="10" s="1"/>
</calcChain>
</file>

<file path=xl/sharedStrings.xml><?xml version="1.0" encoding="utf-8"?>
<sst xmlns="http://schemas.openxmlformats.org/spreadsheetml/2006/main" count="1030" uniqueCount="74">
  <si>
    <t>Confédération suisse
Département fédéral de l'intérieur DFI
Office fédéral de la statistique</t>
  </si>
  <si>
    <t>Déterminants de la santé / Taille et poids / TGEZU01</t>
  </si>
  <si>
    <t/>
  </si>
  <si>
    <t>Quelle est votre taille (sans chaussures)?</t>
  </si>
  <si>
    <t>Taille moyenne en cm</t>
  </si>
  <si>
    <t xml:space="preserve">
Echantillon
</t>
  </si>
  <si>
    <t xml:space="preserve">
Population
</t>
  </si>
  <si>
    <t>Moyenne</t>
  </si>
  <si>
    <t>IC +/-</t>
  </si>
  <si>
    <t>n</t>
  </si>
  <si>
    <t>N</t>
  </si>
  <si>
    <t xml:space="preserve"> </t>
  </si>
  <si>
    <t>Total</t>
  </si>
  <si>
    <t>Sexe</t>
  </si>
  <si>
    <t>Hommes</t>
  </si>
  <si>
    <t>Femmes</t>
  </si>
  <si>
    <t>Âge</t>
  </si>
  <si>
    <t>15-24 ans</t>
  </si>
  <si>
    <t>25-34 ans</t>
  </si>
  <si>
    <t>35-44 ans</t>
  </si>
  <si>
    <t>45-54 ans</t>
  </si>
  <si>
    <t>55-64 ans</t>
  </si>
  <si>
    <t>65-74 ans</t>
  </si>
  <si>
    <t>75+ ans</t>
  </si>
  <si>
    <t>Niveau de formation (personnes de 25 ans et plus)</t>
  </si>
  <si>
    <t>Scolarité obligatoire</t>
  </si>
  <si>
    <t>Degré secondaire II</t>
  </si>
  <si>
    <t>Degré tertiaire</t>
  </si>
  <si>
    <t>Régions linguistiques</t>
  </si>
  <si>
    <t>Suisse alémanique</t>
  </si>
  <si>
    <t>Suisse romande</t>
  </si>
  <si>
    <t>Suisse italienne</t>
  </si>
  <si>
    <t>Grandes régions</t>
  </si>
  <si>
    <t>Région lémanique</t>
  </si>
  <si>
    <t>Espace Mittelland</t>
  </si>
  <si>
    <t>Suisse du Nord-Ouest</t>
  </si>
  <si>
    <t>Zurich</t>
  </si>
  <si>
    <t>Suisse orientale</t>
  </si>
  <si>
    <t>Suisse centrale</t>
  </si>
  <si>
    <t>Tessin</t>
  </si>
  <si>
    <t>Sexe et âge</t>
  </si>
  <si>
    <t>Sexe et niveau de formation (personnes de 25 ans et plus)</t>
  </si>
  <si>
    <t>IC +/-: limites de l'intervalle de confiance à 95%. Elles indiquent avec une probabilité de 95% la zone dans laquelle se trouve la valeur effective.</t>
  </si>
  <si>
    <t>( ): nombre d'observations insuffisant (&lt;30). Il indique une représentativité statistique limitée ou un manque de fiabilité statistique.</t>
  </si>
  <si>
    <t>Source: OFS - Enquête suisse sur la santé</t>
  </si>
  <si>
    <t>© OFS, Tableaux standards ESS22</t>
  </si>
  <si>
    <t>Renseignements: Office fédéral de la statistique (OFS), Section Santé de la population, tél. +41 58 463 65 62, sgb@bfs.admin.ch</t>
  </si>
  <si>
    <t>2017, population de 15 ans et plus vivant en ménage privé</t>
  </si>
  <si>
    <t>2012, population de 15 ans et plus vivant en ménage privé</t>
  </si>
  <si>
    <t>2007, population de 15 ans et plus vivant en ménage privé</t>
  </si>
  <si>
    <t>2002, population de 15 ans et plus vivant en ménage privé</t>
  </si>
  <si>
    <t>1997, population de 15 ans et plus vivant en ménage privé</t>
  </si>
  <si>
    <t>1992, population de 15 ans et plus vivant en ménage privé</t>
  </si>
  <si>
    <t>all</t>
  </si>
  <si>
    <t>SSB age</t>
  </si>
  <si>
    <t>SSB birthyear</t>
  </si>
  <si>
    <t>(x-m)^2</t>
  </si>
  <si>
    <t>SSE</t>
  </si>
  <si>
    <t>Ns</t>
  </si>
  <si>
    <t>SSEij</t>
  </si>
  <si>
    <t>interaction table</t>
  </si>
  <si>
    <t>interaction table ^2</t>
  </si>
  <si>
    <t>SSB a:b</t>
  </si>
  <si>
    <t>Source</t>
  </si>
  <si>
    <t>SS</t>
  </si>
  <si>
    <t>df</t>
  </si>
  <si>
    <t>MS</t>
  </si>
  <si>
    <t>F</t>
  </si>
  <si>
    <t>val</t>
  </si>
  <si>
    <t>diff</t>
  </si>
  <si>
    <t>diff2</t>
  </si>
  <si>
    <t>val2</t>
  </si>
  <si>
    <t>table of means</t>
  </si>
  <si>
    <t>age \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</si>
</sst>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\ ##0.0"/>
    <numFmt numFmtId="165" formatCode="##0.0"/>
    <numFmt numFmtId="166" formatCode="###\ ###\ ###"/>
    <numFmt numFmtId="167" formatCode="0.0"/>
    <numFmt numFmtId="168" formatCode="0.000000000000000"/>
    <numFmt numFmtId="169" formatCode="0.0000000000000000"/>
  </numFmts>
  <fonts count="3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indexed="1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sz val="8"/>
      <color indexed="23"/>
      <name val="Arial"/>
      <family val="2"/>
    </font>
    <font>
      <b/>
      <sz val="8"/>
      <name val="Arial"/>
      <family val="2"/>
    </font>
    <font>
      <sz val="20"/>
      <color theme="1"/>
      <name val="Arial"/>
      <family val="2"/>
    </font>
    <font>
      <sz val="20"/>
      <name val="Arial"/>
      <family val="2"/>
    </font>
    <font>
      <b/>
      <sz val="20"/>
      <color theme="1"/>
      <name val="Arial"/>
      <family val="2"/>
    </font>
    <font>
      <b/>
      <sz val="20"/>
      <color indexed="8"/>
      <name val="Arial"/>
      <family val="2"/>
    </font>
    <font>
      <sz val="20"/>
      <color theme="5"/>
      <name val="Arial"/>
      <family val="2"/>
    </font>
    <font>
      <sz val="20"/>
      <color rgb="FFC00000"/>
      <name val="Arial"/>
      <family val="2"/>
    </font>
    <font>
      <b/>
      <sz val="14"/>
      <color indexed="8"/>
      <name val="Arial"/>
      <family val="2"/>
    </font>
    <font>
      <sz val="20"/>
      <color theme="4"/>
      <name val="Arial"/>
      <family val="2"/>
    </font>
    <font>
      <b/>
      <sz val="20"/>
      <color theme="4"/>
      <name val="Arial"/>
      <family val="2"/>
    </font>
    <font>
      <b/>
      <sz val="11"/>
      <color theme="4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6">
    <xf numFmtId="0" fontId="0" fillId="0" borderId="0" xfId="0"/>
    <xf numFmtId="0" fontId="0" fillId="33" borderId="0" xfId="0" applyFill="1"/>
    <xf numFmtId="0" fontId="19" fillId="34" borderId="10" xfId="0" applyFont="1" applyFill="1" applyBorder="1" applyAlignment="1">
      <alignment horizontal="right" wrapText="1" indent="1"/>
    </xf>
    <xf numFmtId="0" fontId="19" fillId="34" borderId="16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right" wrapText="1"/>
    </xf>
    <xf numFmtId="164" fontId="25" fillId="35" borderId="10" xfId="0" applyNumberFormat="1" applyFont="1" applyFill="1" applyBorder="1" applyAlignment="1">
      <alignment horizontal="right" wrapText="1"/>
    </xf>
    <xf numFmtId="165" fontId="25" fillId="35" borderId="10" xfId="0" applyNumberFormat="1" applyFont="1" applyFill="1" applyBorder="1" applyAlignment="1">
      <alignment horizontal="right" wrapText="1"/>
    </xf>
    <xf numFmtId="166" fontId="25" fillId="35" borderId="10" xfId="0" applyNumberFormat="1" applyFont="1" applyFill="1" applyBorder="1" applyAlignment="1">
      <alignment horizontal="right" wrapText="1"/>
    </xf>
    <xf numFmtId="0" fontId="20" fillId="34" borderId="0" xfId="0" applyFont="1" applyFill="1" applyAlignment="1">
      <alignment horizontal="right" wrapText="1"/>
    </xf>
    <xf numFmtId="0" fontId="21" fillId="35" borderId="11" xfId="0" applyFont="1" applyFill="1" applyBorder="1" applyAlignment="1">
      <alignment horizontal="left" wrapText="1"/>
    </xf>
    <xf numFmtId="0" fontId="21" fillId="35" borderId="12" xfId="0" applyFont="1" applyFill="1" applyBorder="1" applyAlignment="1">
      <alignment horizontal="left" wrapText="1"/>
    </xf>
    <xf numFmtId="0" fontId="21" fillId="35" borderId="13" xfId="0" applyFont="1" applyFill="1" applyBorder="1" applyAlignment="1">
      <alignment horizontal="left" wrapText="1"/>
    </xf>
    <xf numFmtId="164" fontId="22" fillId="34" borderId="10" xfId="0" applyNumberFormat="1" applyFont="1" applyFill="1" applyBorder="1" applyAlignment="1">
      <alignment horizontal="right" wrapText="1"/>
    </xf>
    <xf numFmtId="165" fontId="22" fillId="36" borderId="10" xfId="0" applyNumberFormat="1" applyFont="1" applyFill="1" applyBorder="1" applyAlignment="1">
      <alignment horizontal="right" wrapText="1"/>
    </xf>
    <xf numFmtId="166" fontId="22" fillId="34" borderId="10" xfId="0" applyNumberFormat="1" applyFont="1" applyFill="1" applyBorder="1" applyAlignment="1">
      <alignment horizontal="right" wrapText="1"/>
    </xf>
    <xf numFmtId="0" fontId="21" fillId="34" borderId="11" xfId="0" applyFont="1" applyFill="1" applyBorder="1" applyAlignment="1">
      <alignment horizontal="left" wrapText="1"/>
    </xf>
    <xf numFmtId="0" fontId="21" fillId="34" borderId="12" xfId="0" applyFont="1" applyFill="1" applyBorder="1" applyAlignment="1">
      <alignment horizontal="left" wrapText="1"/>
    </xf>
    <xf numFmtId="0" fontId="21" fillId="34" borderId="13" xfId="0" applyFont="1" applyFill="1" applyBorder="1" applyAlignment="1">
      <alignment horizontal="left" wrapText="1"/>
    </xf>
    <xf numFmtId="0" fontId="19" fillId="34" borderId="17" xfId="0" applyFont="1" applyFill="1" applyBorder="1" applyAlignment="1">
      <alignment horizontal="left" wrapText="1"/>
    </xf>
    <xf numFmtId="0" fontId="19" fillId="34" borderId="0" xfId="0" applyFont="1" applyFill="1" applyAlignment="1">
      <alignment horizontal="left" vertical="top"/>
    </xf>
    <xf numFmtId="0" fontId="21" fillId="35" borderId="10" xfId="0" applyFont="1" applyFill="1" applyBorder="1" applyAlignment="1">
      <alignment horizontal="left"/>
    </xf>
    <xf numFmtId="0" fontId="20" fillId="34" borderId="0" xfId="0" applyFont="1" applyFill="1" applyAlignment="1">
      <alignment horizontal="right"/>
    </xf>
    <xf numFmtId="0" fontId="21" fillId="35" borderId="13" xfId="0" applyFont="1" applyFill="1" applyBorder="1" applyAlignment="1">
      <alignment horizontal="left"/>
    </xf>
    <xf numFmtId="0" fontId="19" fillId="34" borderId="10" xfId="0" applyFont="1" applyFill="1" applyBorder="1" applyAlignment="1">
      <alignment horizontal="left"/>
    </xf>
    <xf numFmtId="0" fontId="21" fillId="34" borderId="13" xfId="0" applyFont="1" applyFill="1" applyBorder="1" applyAlignment="1">
      <alignment horizontal="left"/>
    </xf>
    <xf numFmtId="0" fontId="19" fillId="34" borderId="10" xfId="0" applyFont="1" applyFill="1" applyBorder="1" applyAlignment="1">
      <alignment horizontal="left" indent="1"/>
    </xf>
    <xf numFmtId="0" fontId="19" fillId="34" borderId="17" xfId="0" applyFont="1" applyFill="1" applyBorder="1" applyAlignment="1">
      <alignment horizontal="left"/>
    </xf>
    <xf numFmtId="0" fontId="26" fillId="0" borderId="19" xfId="0" applyFont="1" applyBorder="1"/>
    <xf numFmtId="164" fontId="27" fillId="34" borderId="19" xfId="0" applyNumberFormat="1" applyFont="1" applyFill="1" applyBorder="1" applyAlignment="1">
      <alignment horizontal="right" wrapText="1"/>
    </xf>
    <xf numFmtId="0" fontId="28" fillId="0" borderId="19" xfId="0" applyFont="1" applyBorder="1"/>
    <xf numFmtId="0" fontId="16" fillId="0" borderId="0" xfId="0" applyFont="1"/>
    <xf numFmtId="0" fontId="29" fillId="34" borderId="19" xfId="0" applyFont="1" applyFill="1" applyBorder="1" applyAlignment="1">
      <alignment horizontal="left" indent="1"/>
    </xf>
    <xf numFmtId="164" fontId="30" fillId="34" borderId="19" xfId="0" applyNumberFormat="1" applyFont="1" applyFill="1" applyBorder="1" applyAlignment="1">
      <alignment horizontal="right" wrapText="1"/>
    </xf>
    <xf numFmtId="164" fontId="31" fillId="34" borderId="19" xfId="0" applyNumberFormat="1" applyFont="1" applyFill="1" applyBorder="1" applyAlignment="1">
      <alignment horizontal="right" wrapText="1"/>
    </xf>
    <xf numFmtId="164" fontId="27" fillId="34" borderId="20" xfId="0" applyNumberFormat="1" applyFont="1" applyFill="1" applyBorder="1" applyAlignment="1">
      <alignment horizontal="right" wrapText="1"/>
    </xf>
    <xf numFmtId="164" fontId="27" fillId="34" borderId="21" xfId="0" applyNumberFormat="1" applyFont="1" applyFill="1" applyBorder="1" applyAlignment="1">
      <alignment horizontal="right" wrapText="1"/>
    </xf>
    <xf numFmtId="164" fontId="27" fillId="34" borderId="22" xfId="0" applyNumberFormat="1" applyFont="1" applyFill="1" applyBorder="1" applyAlignment="1">
      <alignment horizontal="right" wrapText="1"/>
    </xf>
    <xf numFmtId="164" fontId="27" fillId="34" borderId="23" xfId="0" applyNumberFormat="1" applyFont="1" applyFill="1" applyBorder="1" applyAlignment="1">
      <alignment horizontal="right" wrapText="1"/>
    </xf>
    <xf numFmtId="164" fontId="27" fillId="37" borderId="24" xfId="0" applyNumberFormat="1" applyFont="1" applyFill="1" applyBorder="1" applyAlignment="1">
      <alignment horizontal="right" wrapText="1"/>
    </xf>
    <xf numFmtId="164" fontId="27" fillId="37" borderId="25" xfId="0" applyNumberFormat="1" applyFont="1" applyFill="1" applyBorder="1" applyAlignment="1">
      <alignment horizontal="right" wrapText="1"/>
    </xf>
    <xf numFmtId="164" fontId="27" fillId="37" borderId="26" xfId="0" applyNumberFormat="1" applyFont="1" applyFill="1" applyBorder="1" applyAlignment="1">
      <alignment horizontal="right" wrapText="1"/>
    </xf>
    <xf numFmtId="164" fontId="27" fillId="37" borderId="27" xfId="0" applyNumberFormat="1" applyFont="1" applyFill="1" applyBorder="1" applyAlignment="1">
      <alignment horizontal="right" wrapText="1"/>
    </xf>
    <xf numFmtId="164" fontId="27" fillId="37" borderId="19" xfId="0" applyNumberFormat="1" applyFont="1" applyFill="1" applyBorder="1" applyAlignment="1">
      <alignment horizontal="right" wrapText="1"/>
    </xf>
    <xf numFmtId="164" fontId="27" fillId="37" borderId="28" xfId="0" applyNumberFormat="1" applyFont="1" applyFill="1" applyBorder="1" applyAlignment="1">
      <alignment horizontal="right" wrapText="1"/>
    </xf>
    <xf numFmtId="164" fontId="27" fillId="37" borderId="29" xfId="0" applyNumberFormat="1" applyFont="1" applyFill="1" applyBorder="1" applyAlignment="1">
      <alignment horizontal="right" wrapText="1"/>
    </xf>
    <xf numFmtId="164" fontId="27" fillId="37" borderId="30" xfId="0" applyNumberFormat="1" applyFont="1" applyFill="1" applyBorder="1" applyAlignment="1">
      <alignment horizontal="right" wrapText="1"/>
    </xf>
    <xf numFmtId="164" fontId="27" fillId="37" borderId="31" xfId="0" applyNumberFormat="1" applyFont="1" applyFill="1" applyBorder="1" applyAlignment="1">
      <alignment horizontal="right" wrapText="1"/>
    </xf>
    <xf numFmtId="164" fontId="26" fillId="0" borderId="0" xfId="0" applyNumberFormat="1" applyFont="1"/>
    <xf numFmtId="0" fontId="26" fillId="0" borderId="0" xfId="0" applyFont="1"/>
    <xf numFmtId="164" fontId="28" fillId="0" borderId="0" xfId="0" applyNumberFormat="1" applyFont="1"/>
    <xf numFmtId="0" fontId="28" fillId="0" borderId="0" xfId="0" applyFont="1"/>
    <xf numFmtId="164" fontId="27" fillId="38" borderId="19" xfId="0" applyNumberFormat="1" applyFont="1" applyFill="1" applyBorder="1" applyAlignment="1">
      <alignment horizontal="right" wrapText="1"/>
    </xf>
    <xf numFmtId="164" fontId="27" fillId="37" borderId="22" xfId="0" applyNumberFormat="1" applyFont="1" applyFill="1" applyBorder="1" applyAlignment="1">
      <alignment horizontal="right" wrapText="1"/>
    </xf>
    <xf numFmtId="164" fontId="27" fillId="37" borderId="20" xfId="0" applyNumberFormat="1" applyFont="1" applyFill="1" applyBorder="1" applyAlignment="1">
      <alignment horizontal="right" wrapText="1"/>
    </xf>
    <xf numFmtId="164" fontId="27" fillId="37" borderId="21" xfId="0" applyNumberFormat="1" applyFont="1" applyFill="1" applyBorder="1" applyAlignment="1">
      <alignment horizontal="right" wrapText="1"/>
    </xf>
    <xf numFmtId="164" fontId="27" fillId="37" borderId="23" xfId="0" applyNumberFormat="1" applyFont="1" applyFill="1" applyBorder="1" applyAlignment="1">
      <alignment horizontal="right" wrapText="1"/>
    </xf>
    <xf numFmtId="168" fontId="0" fillId="0" borderId="0" xfId="0" applyNumberFormat="1"/>
    <xf numFmtId="0" fontId="29" fillId="0" borderId="19" xfId="0" applyFont="1" applyBorder="1" applyAlignment="1">
      <alignment horizontal="left" indent="1"/>
    </xf>
    <xf numFmtId="0" fontId="29" fillId="0" borderId="0" xfId="0" applyFont="1" applyAlignment="1">
      <alignment horizontal="left" indent="1"/>
    </xf>
    <xf numFmtId="0" fontId="32" fillId="0" borderId="0" xfId="0" applyFont="1" applyAlignment="1">
      <alignment horizontal="left" indent="1"/>
    </xf>
    <xf numFmtId="164" fontId="27" fillId="0" borderId="19" xfId="0" applyNumberFormat="1" applyFont="1" applyBorder="1" applyAlignment="1">
      <alignment horizontal="right" wrapText="1"/>
    </xf>
    <xf numFmtId="164" fontId="27" fillId="0" borderId="21" xfId="0" applyNumberFormat="1" applyFont="1" applyBorder="1" applyAlignment="1">
      <alignment horizontal="right" wrapText="1"/>
    </xf>
    <xf numFmtId="164" fontId="27" fillId="0" borderId="23" xfId="0" applyNumberFormat="1" applyFont="1" applyBorder="1" applyAlignment="1">
      <alignment horizontal="right" wrapText="1"/>
    </xf>
    <xf numFmtId="164" fontId="30" fillId="0" borderId="19" xfId="0" applyNumberFormat="1" applyFont="1" applyBorder="1" applyAlignment="1">
      <alignment horizontal="right" wrapText="1"/>
    </xf>
    <xf numFmtId="167" fontId="16" fillId="0" borderId="0" xfId="0" applyNumberFormat="1" applyFont="1"/>
    <xf numFmtId="169" fontId="0" fillId="0" borderId="0" xfId="0" applyNumberFormat="1"/>
    <xf numFmtId="0" fontId="28" fillId="0" borderId="21" xfId="0" applyFont="1" applyBorder="1"/>
    <xf numFmtId="0" fontId="26" fillId="0" borderId="21" xfId="0" applyFont="1" applyBorder="1"/>
    <xf numFmtId="0" fontId="28" fillId="0" borderId="32" xfId="0" applyFont="1" applyBorder="1"/>
    <xf numFmtId="0" fontId="28" fillId="0" borderId="33" xfId="0" applyFont="1" applyBorder="1"/>
    <xf numFmtId="0" fontId="28" fillId="0" borderId="34" xfId="0" applyFont="1" applyBorder="1"/>
    <xf numFmtId="0" fontId="28" fillId="0" borderId="35" xfId="0" applyFont="1" applyBorder="1"/>
    <xf numFmtId="0" fontId="26" fillId="0" borderId="18" xfId="0" applyFont="1" applyBorder="1"/>
    <xf numFmtId="0" fontId="26" fillId="0" borderId="36" xfId="0" applyFont="1" applyBorder="1"/>
    <xf numFmtId="0" fontId="29" fillId="0" borderId="32" xfId="0" applyFont="1" applyBorder="1" applyAlignment="1">
      <alignment horizontal="left" indent="1"/>
    </xf>
    <xf numFmtId="0" fontId="26" fillId="0" borderId="33" xfId="0" applyFont="1" applyBorder="1"/>
    <xf numFmtId="0" fontId="26" fillId="0" borderId="34" xfId="0" applyFont="1" applyBorder="1"/>
    <xf numFmtId="0" fontId="29" fillId="0" borderId="20" xfId="0" applyFont="1" applyBorder="1" applyAlignment="1">
      <alignment horizontal="left" indent="1"/>
    </xf>
    <xf numFmtId="0" fontId="26" fillId="0" borderId="37" xfId="0" applyFont="1" applyBorder="1"/>
    <xf numFmtId="2" fontId="26" fillId="0" borderId="0" xfId="0" applyNumberFormat="1" applyFont="1"/>
    <xf numFmtId="0" fontId="19" fillId="34" borderId="17" xfId="0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24" fillId="34" borderId="11" xfId="0" applyFont="1" applyFill="1" applyBorder="1" applyAlignment="1">
      <alignment horizontal="left" vertical="top" wrapText="1"/>
    </xf>
    <xf numFmtId="0" fontId="24" fillId="34" borderId="13" xfId="0" applyFont="1" applyFill="1" applyBorder="1" applyAlignment="1">
      <alignment horizontal="left" vertical="top" wrapText="1"/>
    </xf>
    <xf numFmtId="0" fontId="24" fillId="34" borderId="12" xfId="0" applyFont="1" applyFill="1" applyBorder="1" applyAlignment="1">
      <alignment horizontal="left" vertical="top" wrapText="1"/>
    </xf>
    <xf numFmtId="0" fontId="22" fillId="34" borderId="11" xfId="0" applyFont="1" applyFill="1" applyBorder="1" applyAlignment="1">
      <alignment horizontal="right" wrapText="1" indent="1"/>
    </xf>
    <xf numFmtId="0" fontId="22" fillId="34" borderId="13" xfId="0" applyFont="1" applyFill="1" applyBorder="1" applyAlignment="1">
      <alignment horizontal="right" wrapText="1" indent="1"/>
    </xf>
    <xf numFmtId="0" fontId="22" fillId="34" borderId="12" xfId="0" applyFont="1" applyFill="1" applyBorder="1" applyAlignment="1">
      <alignment horizontal="right" wrapText="1" indent="1"/>
    </xf>
    <xf numFmtId="0" fontId="23" fillId="34" borderId="0" xfId="0" applyFont="1" applyFill="1" applyAlignment="1">
      <alignment horizontal="left"/>
    </xf>
    <xf numFmtId="0" fontId="18" fillId="34" borderId="0" xfId="0" applyFont="1" applyFill="1" applyAlignment="1">
      <alignment horizontal="left"/>
    </xf>
    <xf numFmtId="164" fontId="33" fillId="0" borderId="0" xfId="0" applyNumberFormat="1" applyFont="1"/>
    <xf numFmtId="0" fontId="34" fillId="0" borderId="0" xfId="0" applyFont="1" applyAlignment="1">
      <alignment horizontal="center"/>
    </xf>
    <xf numFmtId="0" fontId="35" fillId="0" borderId="0" xfId="0" applyFont="1"/>
    <xf numFmtId="0" fontId="28" fillId="0" borderId="19" xfId="0" applyFon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D420F-7D03-4C7B-9828-00F3F6E1A7EE}">
  <dimension ref="A1:W24"/>
  <sheetViews>
    <sheetView topLeftCell="C8" zoomScale="91" zoomScaleNormal="55" workbookViewId="0">
      <selection activeCell="L24" sqref="L24"/>
    </sheetView>
  </sheetViews>
  <sheetFormatPr defaultRowHeight="14.5" x14ac:dyDescent="0.7"/>
  <cols>
    <col min="1" max="1" width="19.70703125" style="30" customWidth="1"/>
    <col min="2" max="6" width="10.20703125" bestFit="1" customWidth="1"/>
    <col min="7" max="7" width="10.25" bestFit="1" customWidth="1"/>
    <col min="8" max="8" width="10.20703125" bestFit="1" customWidth="1"/>
    <col min="9" max="9" width="10.75" customWidth="1"/>
    <col min="10" max="11" width="10.20703125" bestFit="1" customWidth="1"/>
    <col min="12" max="12" width="12.0390625" bestFit="1" customWidth="1"/>
    <col min="13" max="15" width="10.25" bestFit="1" customWidth="1"/>
    <col min="16" max="20" width="10.20703125" bestFit="1" customWidth="1"/>
  </cols>
  <sheetData>
    <row r="1" spans="1:23" s="30" customFormat="1" ht="25.25" x14ac:dyDescent="1.05">
      <c r="A1" s="29"/>
      <c r="B1" s="29">
        <f>2022-20</f>
        <v>2002</v>
      </c>
      <c r="C1" s="29">
        <f t="shared" ref="C1:T1" si="0">+B1-5</f>
        <v>1997</v>
      </c>
      <c r="D1" s="29">
        <f t="shared" si="0"/>
        <v>1992</v>
      </c>
      <c r="E1" s="29">
        <f t="shared" si="0"/>
        <v>1987</v>
      </c>
      <c r="F1" s="29">
        <f t="shared" si="0"/>
        <v>1982</v>
      </c>
      <c r="G1" s="29">
        <f t="shared" si="0"/>
        <v>1977</v>
      </c>
      <c r="H1" s="29">
        <f t="shared" si="0"/>
        <v>1972</v>
      </c>
      <c r="I1" s="29">
        <f t="shared" si="0"/>
        <v>1967</v>
      </c>
      <c r="J1" s="29">
        <f t="shared" si="0"/>
        <v>1962</v>
      </c>
      <c r="K1" s="29">
        <f t="shared" si="0"/>
        <v>1957</v>
      </c>
      <c r="L1" s="29">
        <f t="shared" si="0"/>
        <v>1952</v>
      </c>
      <c r="M1" s="29">
        <f t="shared" si="0"/>
        <v>1947</v>
      </c>
      <c r="N1" s="29">
        <f t="shared" si="0"/>
        <v>1942</v>
      </c>
      <c r="O1" s="29">
        <f t="shared" si="0"/>
        <v>1937</v>
      </c>
      <c r="P1" s="29">
        <f t="shared" si="0"/>
        <v>1932</v>
      </c>
      <c r="Q1" s="29">
        <f t="shared" si="0"/>
        <v>1927</v>
      </c>
      <c r="R1" s="29">
        <f t="shared" si="0"/>
        <v>1922</v>
      </c>
      <c r="S1" s="29">
        <f t="shared" si="0"/>
        <v>1917</v>
      </c>
      <c r="T1" s="29">
        <f t="shared" si="0"/>
        <v>1912</v>
      </c>
    </row>
    <row r="2" spans="1:23" ht="25.25" x14ac:dyDescent="1.05">
      <c r="A2" s="31" t="s">
        <v>17</v>
      </c>
      <c r="B2" s="33">
        <v>165.39</v>
      </c>
      <c r="C2" s="33">
        <v>165.8</v>
      </c>
      <c r="D2" s="33">
        <v>166.1</v>
      </c>
      <c r="E2" s="33">
        <v>166.93</v>
      </c>
      <c r="F2" s="33">
        <v>166.27</v>
      </c>
      <c r="G2" s="33">
        <v>166.04</v>
      </c>
      <c r="H2" s="33">
        <v>165.93</v>
      </c>
    </row>
    <row r="3" spans="1:23" ht="25.25" x14ac:dyDescent="1.05">
      <c r="A3" s="31" t="s">
        <v>18</v>
      </c>
      <c r="D3" s="28">
        <v>165.99</v>
      </c>
      <c r="E3" s="28">
        <v>165.99</v>
      </c>
      <c r="F3" s="28">
        <v>166.31</v>
      </c>
      <c r="G3" s="28">
        <v>166.03</v>
      </c>
      <c r="H3" s="42">
        <v>165.6</v>
      </c>
      <c r="I3" s="42">
        <v>165.65</v>
      </c>
      <c r="J3" s="52">
        <v>164.87</v>
      </c>
    </row>
    <row r="4" spans="1:23" ht="25.25" x14ac:dyDescent="1.05">
      <c r="A4" s="31" t="s">
        <v>19</v>
      </c>
      <c r="F4" s="28">
        <v>166.28</v>
      </c>
      <c r="G4" s="28">
        <v>166.2</v>
      </c>
      <c r="H4" s="42">
        <v>165.49</v>
      </c>
      <c r="I4" s="53">
        <v>165.52</v>
      </c>
      <c r="J4" s="42">
        <v>165.23</v>
      </c>
      <c r="K4" s="60">
        <v>164.37</v>
      </c>
      <c r="L4" s="60">
        <v>164.39</v>
      </c>
    </row>
    <row r="5" spans="1:23" ht="25.25" x14ac:dyDescent="1.05">
      <c r="A5" s="31" t="s">
        <v>20</v>
      </c>
      <c r="H5" s="42">
        <v>165.31</v>
      </c>
      <c r="I5" s="53">
        <v>165.13</v>
      </c>
      <c r="J5" s="42">
        <v>165.17</v>
      </c>
      <c r="K5" s="60">
        <v>164.58</v>
      </c>
      <c r="L5" s="60">
        <v>163.69</v>
      </c>
      <c r="M5" s="61">
        <v>163.63999999999999</v>
      </c>
      <c r="N5" s="60">
        <v>164.07</v>
      </c>
    </row>
    <row r="6" spans="1:23" ht="25.25" x14ac:dyDescent="1.05">
      <c r="A6" s="31" t="s">
        <v>21</v>
      </c>
      <c r="J6" s="60">
        <v>164.79</v>
      </c>
      <c r="K6" s="60">
        <v>163.98</v>
      </c>
      <c r="L6" s="60">
        <v>163.79</v>
      </c>
      <c r="M6" s="61">
        <v>163.26</v>
      </c>
      <c r="N6" s="60">
        <v>163.21</v>
      </c>
      <c r="O6" s="60">
        <v>162.97999999999999</v>
      </c>
      <c r="P6" s="60">
        <v>162.88</v>
      </c>
    </row>
    <row r="7" spans="1:23" ht="25.25" x14ac:dyDescent="1.05">
      <c r="A7" s="31" t="s">
        <v>22</v>
      </c>
      <c r="L7" s="62">
        <v>162.97</v>
      </c>
      <c r="M7" s="60">
        <v>162.75</v>
      </c>
      <c r="N7" s="60">
        <v>163.04</v>
      </c>
      <c r="O7" s="60">
        <v>162.76</v>
      </c>
      <c r="P7" s="60">
        <v>162.86000000000001</v>
      </c>
      <c r="Q7" s="60">
        <v>162.26</v>
      </c>
      <c r="R7" s="60">
        <v>162.54</v>
      </c>
    </row>
    <row r="8" spans="1:23" ht="25.25" x14ac:dyDescent="1.05">
      <c r="A8" s="31" t="s">
        <v>23</v>
      </c>
      <c r="N8" s="63">
        <v>161.32</v>
      </c>
      <c r="O8" s="63">
        <v>161.19</v>
      </c>
      <c r="P8" s="63">
        <v>161.15</v>
      </c>
      <c r="Q8" s="63">
        <v>161.63</v>
      </c>
      <c r="R8" s="63">
        <v>161.49</v>
      </c>
      <c r="S8" s="63">
        <v>160.54</v>
      </c>
      <c r="T8" s="63">
        <v>160.88</v>
      </c>
    </row>
    <row r="11" spans="1:23" ht="25.25" x14ac:dyDescent="1.05">
      <c r="J11" s="29">
        <v>1962</v>
      </c>
      <c r="K11" s="29">
        <v>1957</v>
      </c>
      <c r="L11" s="29">
        <v>1952</v>
      </c>
      <c r="M11" s="50" t="s">
        <v>53</v>
      </c>
      <c r="U11" s="50" t="s">
        <v>60</v>
      </c>
      <c r="V11" s="48"/>
      <c r="W11" s="48"/>
    </row>
    <row r="12" spans="1:23" ht="25.25" x14ac:dyDescent="1.05">
      <c r="I12" s="31" t="s">
        <v>18</v>
      </c>
      <c r="J12" s="42">
        <v>165.6</v>
      </c>
      <c r="K12" s="42">
        <v>165.65</v>
      </c>
      <c r="L12" s="52">
        <v>164.87</v>
      </c>
      <c r="M12" s="47">
        <f>AVERAGE(J12:L12)</f>
        <v>165.37333333333333</v>
      </c>
      <c r="N12" s="48">
        <f>+(M12-$M$15)^2</f>
        <v>1.877777777774362E-3</v>
      </c>
      <c r="Q12" s="64">
        <f>+$M$15+$M12-$M$15+J$15-$M$15</f>
        <v>165.51</v>
      </c>
      <c r="R12" s="64">
        <f t="shared" ref="R12:S14" si="1">+$M$15+$M12-$M$15+K$15-$M$15</f>
        <v>165.47666666666663</v>
      </c>
      <c r="S12" s="64">
        <f t="shared" si="1"/>
        <v>165.13333333333333</v>
      </c>
      <c r="U12" s="79">
        <f>+J12-Q12</f>
        <v>9.0000000000003411E-2</v>
      </c>
      <c r="V12" s="79">
        <f>+K12-R12</f>
        <v>0.17333333333337464</v>
      </c>
      <c r="W12" s="79">
        <f>+L12-S12</f>
        <v>-0.26333333333332121</v>
      </c>
    </row>
    <row r="13" spans="1:23" ht="25.25" x14ac:dyDescent="1.05">
      <c r="I13" s="31" t="s">
        <v>19</v>
      </c>
      <c r="J13" s="42">
        <v>165.49</v>
      </c>
      <c r="K13" s="53">
        <v>165.52</v>
      </c>
      <c r="L13" s="42">
        <v>165.23</v>
      </c>
      <c r="M13" s="47">
        <f>AVERAGE(J13:L13)</f>
        <v>165.41333333333333</v>
      </c>
      <c r="N13" s="48">
        <f>+(M13-$M$15)^2</f>
        <v>6.9444444444365493E-3</v>
      </c>
      <c r="Q13" s="64">
        <f t="shared" ref="Q13:Q14" si="2">+$M$15+$M13-$M$15+J$15-$M$15</f>
        <v>165.54999999999995</v>
      </c>
      <c r="R13" s="64">
        <f t="shared" si="1"/>
        <v>165.51666666666659</v>
      </c>
      <c r="S13" s="64">
        <f t="shared" si="1"/>
        <v>165.17333333333329</v>
      </c>
      <c r="U13" s="79">
        <f t="shared" ref="U13:W14" si="3">+J13-Q13</f>
        <v>-5.999999999994543E-2</v>
      </c>
      <c r="V13" s="79">
        <f t="shared" si="3"/>
        <v>3.3333333334155668E-3</v>
      </c>
      <c r="W13" s="79">
        <f t="shared" si="3"/>
        <v>5.6666666666700394E-2</v>
      </c>
    </row>
    <row r="14" spans="1:23" ht="25.25" x14ac:dyDescent="1.05">
      <c r="I14" s="31" t="s">
        <v>20</v>
      </c>
      <c r="J14" s="42">
        <v>165.31</v>
      </c>
      <c r="K14" s="53">
        <v>165.13</v>
      </c>
      <c r="L14" s="42">
        <v>165.17</v>
      </c>
      <c r="M14" s="47">
        <f>AVERAGE(J14:L14)</f>
        <v>165.20333333333335</v>
      </c>
      <c r="N14" s="48">
        <f>+(M14-$M$15)^2</f>
        <v>1.6044444444451262E-2</v>
      </c>
      <c r="Q14" s="64">
        <f t="shared" si="2"/>
        <v>165.34000000000003</v>
      </c>
      <c r="R14" s="64">
        <f t="shared" si="1"/>
        <v>165.30666666666667</v>
      </c>
      <c r="S14" s="64">
        <f t="shared" si="1"/>
        <v>164.96333333333337</v>
      </c>
      <c r="U14" s="79">
        <f t="shared" si="3"/>
        <v>-3.0000000000029559E-2</v>
      </c>
      <c r="V14" s="79">
        <f t="shared" si="3"/>
        <v>-0.17666666666667652</v>
      </c>
      <c r="W14" s="79">
        <f t="shared" si="3"/>
        <v>0.20666666666662081</v>
      </c>
    </row>
    <row r="15" spans="1:23" ht="25.25" x14ac:dyDescent="1.05">
      <c r="I15" s="58" t="s">
        <v>53</v>
      </c>
      <c r="J15" s="47">
        <f>AVERAGE(J12:J14)</f>
        <v>165.46666666666667</v>
      </c>
      <c r="K15" s="47">
        <f>AVERAGE(K12:K14)</f>
        <v>165.43333333333334</v>
      </c>
      <c r="L15" s="47">
        <f>AVERAGE(L12:L14)</f>
        <v>165.09</v>
      </c>
      <c r="M15" s="49">
        <f>AVERAGE(J12:L14)</f>
        <v>165.33000000000004</v>
      </c>
      <c r="P15" s="56"/>
    </row>
    <row r="16" spans="1:23" ht="25" x14ac:dyDescent="1">
      <c r="I16" s="59" t="s">
        <v>56</v>
      </c>
      <c r="J16" s="48">
        <f>+(J15-$M15)^2</f>
        <v>1.8677777777767107E-2</v>
      </c>
      <c r="K16" s="48">
        <f>+(K15-$M15)^2</f>
        <v>1.0677777777770103E-2</v>
      </c>
      <c r="L16" s="48">
        <f>+(L15-$M15)^2</f>
        <v>5.7600000000018005E-2</v>
      </c>
      <c r="U16" s="65" t="s">
        <v>61</v>
      </c>
    </row>
    <row r="17" spans="6:23" ht="18" x14ac:dyDescent="0.8">
      <c r="I17" s="59"/>
    </row>
    <row r="18" spans="6:23" ht="18" x14ac:dyDescent="0.8">
      <c r="I18" s="59"/>
      <c r="U18">
        <f t="shared" ref="U18:W20" si="4">+U12^2</f>
        <v>8.1000000000006137E-3</v>
      </c>
      <c r="V18">
        <f t="shared" si="4"/>
        <v>3.0044444444458765E-2</v>
      </c>
      <c r="W18">
        <f t="shared" si="4"/>
        <v>6.9344444444438061E-2</v>
      </c>
    </row>
    <row r="19" spans="6:23" ht="18" x14ac:dyDescent="0.8">
      <c r="I19" s="59"/>
      <c r="U19">
        <f t="shared" si="4"/>
        <v>3.5999999999934518E-3</v>
      </c>
      <c r="V19">
        <f t="shared" si="4"/>
        <v>1.1111111111659335E-5</v>
      </c>
      <c r="W19">
        <f t="shared" si="4"/>
        <v>3.2111111111149337E-3</v>
      </c>
    </row>
    <row r="20" spans="6:23" ht="25.25" x14ac:dyDescent="1.05">
      <c r="I20" s="68" t="s">
        <v>63</v>
      </c>
      <c r="J20" s="69"/>
      <c r="K20" s="70"/>
      <c r="L20" s="66" t="s">
        <v>64</v>
      </c>
      <c r="M20" s="29" t="s">
        <v>65</v>
      </c>
      <c r="N20" s="29" t="s">
        <v>66</v>
      </c>
      <c r="O20" s="29" t="s">
        <v>67</v>
      </c>
      <c r="U20">
        <f t="shared" si="4"/>
        <v>9.0000000000177351E-4</v>
      </c>
      <c r="V20">
        <f t="shared" si="4"/>
        <v>3.1211111111114593E-2</v>
      </c>
      <c r="W20">
        <f t="shared" si="4"/>
        <v>4.2711111111092159E-2</v>
      </c>
    </row>
    <row r="21" spans="6:23" ht="25.25" x14ac:dyDescent="1.05">
      <c r="F21" s="50" t="s">
        <v>58</v>
      </c>
      <c r="G21" s="48">
        <v>1500</v>
      </c>
      <c r="H21" s="48"/>
      <c r="I21" s="74" t="s">
        <v>54</v>
      </c>
      <c r="J21" s="75"/>
      <c r="K21" s="76"/>
      <c r="L21" s="67">
        <f>+(N12+N13+N14)*G21*3</f>
        <v>111.89999999997978</v>
      </c>
      <c r="M21" s="27">
        <v>2</v>
      </c>
      <c r="N21" s="27">
        <f>+L21/M21</f>
        <v>55.949999999989892</v>
      </c>
      <c r="O21" s="29">
        <f>+N21/N$24</f>
        <v>0.93277648061653862</v>
      </c>
    </row>
    <row r="22" spans="6:23" ht="25.25" x14ac:dyDescent="1.05">
      <c r="F22" s="48"/>
      <c r="G22" s="48"/>
      <c r="H22" s="48"/>
      <c r="I22" s="77" t="s">
        <v>55</v>
      </c>
      <c r="J22" s="78"/>
      <c r="K22" s="67"/>
      <c r="L22" s="67">
        <f>+(J16+K16+L16)*G21*3</f>
        <v>391.29999999999848</v>
      </c>
      <c r="M22" s="27">
        <v>2</v>
      </c>
      <c r="N22" s="27">
        <f>+L22/M22</f>
        <v>195.64999999999924</v>
      </c>
      <c r="O22" s="29">
        <f>+N22/N$24</f>
        <v>3.2618001507177485</v>
      </c>
    </row>
    <row r="23" spans="6:23" ht="25.25" x14ac:dyDescent="1.05">
      <c r="F23" s="50" t="s">
        <v>59</v>
      </c>
      <c r="G23" s="48">
        <f>+(0.4/2)^2*(G21-1)*G21</f>
        <v>89940.000000000029</v>
      </c>
      <c r="H23" s="48"/>
      <c r="I23" s="68" t="s">
        <v>62</v>
      </c>
      <c r="J23" s="75"/>
      <c r="K23" s="76"/>
      <c r="L23" s="67">
        <f>+(SUM(U18:W20))*G21</f>
        <v>283.69999999998902</v>
      </c>
      <c r="M23" s="27">
        <f>2*2</f>
        <v>4</v>
      </c>
      <c r="N23" s="27">
        <f>+L23/M23</f>
        <v>70.924999999997254</v>
      </c>
      <c r="O23" s="29">
        <f>+N23/N$24</f>
        <v>1.182433813900579</v>
      </c>
    </row>
    <row r="24" spans="6:23" ht="25.25" x14ac:dyDescent="1.05">
      <c r="F24" s="48"/>
      <c r="G24" s="48"/>
      <c r="H24" s="48"/>
      <c r="I24" s="71" t="s">
        <v>57</v>
      </c>
      <c r="J24" s="72"/>
      <c r="K24" s="73"/>
      <c r="L24" s="67">
        <f>3*3*G23</f>
        <v>809460.00000000023</v>
      </c>
      <c r="M24" s="27">
        <f>+G21*3*3-1--M21-M22-M23</f>
        <v>13495</v>
      </c>
      <c r="N24" s="27">
        <f>+L24/M24</f>
        <v>59.982215635420545</v>
      </c>
      <c r="O24" s="2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77"/>
  <sheetViews>
    <sheetView workbookViewId="0">
      <pane ySplit="9" topLeftCell="A52" activePane="bottomLeft" state="frozen"/>
      <selection pane="bottomLeft" activeCell="C54" sqref="C54:C60"/>
    </sheetView>
  </sheetViews>
  <sheetFormatPr defaultColWidth="11" defaultRowHeight="14.25" x14ac:dyDescent="0.65"/>
  <cols>
    <col min="1" max="1" width="0.125" style="1" bestFit="1" customWidth="1"/>
    <col min="2" max="2" width="22" style="1" bestFit="1" customWidth="1"/>
    <col min="3" max="4" width="8" style="1" bestFit="1" customWidth="1"/>
    <col min="5" max="6" width="9" style="1" bestFit="1" customWidth="1"/>
    <col min="7" max="11" width="6.5" style="1" bestFit="1" customWidth="1"/>
    <col min="12" max="16384" width="11" style="1"/>
  </cols>
  <sheetData>
    <row r="1" spans="1:11" ht="42.95" customHeight="1" x14ac:dyDescent="0.6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6"/>
    </row>
    <row r="2" spans="1:11" ht="15" customHeight="1" x14ac:dyDescent="0.65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9"/>
    </row>
    <row r="3" spans="1:11" ht="15" customHeight="1" x14ac:dyDescent="0.65">
      <c r="A3" s="2" t="s">
        <v>2</v>
      </c>
      <c r="B3" s="2" t="s">
        <v>2</v>
      </c>
      <c r="C3" s="2" t="s">
        <v>2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</row>
    <row r="4" spans="1:11" ht="15" customHeight="1" x14ac:dyDescent="0.6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5" customHeight="1" x14ac:dyDescent="0.65">
      <c r="A5" s="91" t="s">
        <v>51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1" ht="18" customHeight="1" x14ac:dyDescent="0.65"/>
    <row r="7" spans="1:11" ht="42.95" customHeight="1" x14ac:dyDescent="0.65">
      <c r="A7" s="82" t="s">
        <v>2</v>
      </c>
      <c r="B7" s="83"/>
      <c r="C7" s="82" t="s">
        <v>4</v>
      </c>
      <c r="D7" s="83"/>
      <c r="E7" s="3" t="s">
        <v>5</v>
      </c>
      <c r="F7" s="3" t="s">
        <v>6</v>
      </c>
    </row>
    <row r="8" spans="1:11" ht="12.95" customHeight="1" x14ac:dyDescent="0.65">
      <c r="A8" s="80" t="s">
        <v>2</v>
      </c>
      <c r="B8" s="80"/>
      <c r="C8" s="3" t="s">
        <v>7</v>
      </c>
      <c r="D8" s="3" t="s">
        <v>8</v>
      </c>
      <c r="E8" s="3" t="s">
        <v>9</v>
      </c>
      <c r="F8" s="3" t="s">
        <v>10</v>
      </c>
    </row>
    <row r="9" spans="1:11" ht="15" customHeight="1" x14ac:dyDescent="0.65">
      <c r="A9" s="81" t="s">
        <v>11</v>
      </c>
      <c r="B9" s="81"/>
      <c r="C9" s="81"/>
      <c r="D9" s="81"/>
      <c r="E9" s="81"/>
      <c r="F9" s="81"/>
    </row>
    <row r="10" spans="1:11" ht="15" customHeight="1" x14ac:dyDescent="0.65">
      <c r="A10" s="4" t="s">
        <v>2</v>
      </c>
      <c r="B10" s="20" t="s">
        <v>12</v>
      </c>
      <c r="C10" s="5">
        <v>169.74</v>
      </c>
      <c r="D10" s="6">
        <v>0.18</v>
      </c>
      <c r="E10" s="7">
        <v>12897</v>
      </c>
      <c r="F10" s="7">
        <v>5880186</v>
      </c>
    </row>
    <row r="11" spans="1:11" ht="15" customHeight="1" x14ac:dyDescent="0.65">
      <c r="A11" s="8"/>
      <c r="B11" s="21" t="s">
        <v>11</v>
      </c>
      <c r="C11" s="8"/>
      <c r="D11" s="8"/>
      <c r="E11" s="8"/>
      <c r="F11" s="8"/>
    </row>
    <row r="12" spans="1:11" ht="15" customHeight="1" x14ac:dyDescent="0.65">
      <c r="A12" s="9"/>
      <c r="B12" s="22" t="s">
        <v>13</v>
      </c>
      <c r="C12" s="11"/>
      <c r="D12" s="11"/>
      <c r="E12" s="11"/>
      <c r="F12" s="10"/>
    </row>
    <row r="13" spans="1:11" ht="15" customHeight="1" x14ac:dyDescent="0.65">
      <c r="A13" s="2" t="s">
        <v>2</v>
      </c>
      <c r="B13" s="23" t="s">
        <v>14</v>
      </c>
      <c r="C13" s="12">
        <v>175.94</v>
      </c>
      <c r="D13" s="13">
        <v>0.21</v>
      </c>
      <c r="E13" s="14">
        <v>5741</v>
      </c>
      <c r="F13" s="14">
        <v>2827975</v>
      </c>
    </row>
    <row r="14" spans="1:11" ht="15" customHeight="1" x14ac:dyDescent="0.65">
      <c r="A14" s="2" t="s">
        <v>2</v>
      </c>
      <c r="B14" s="23" t="s">
        <v>15</v>
      </c>
      <c r="C14" s="12">
        <v>163.95</v>
      </c>
      <c r="D14" s="13">
        <v>0.17</v>
      </c>
      <c r="E14" s="14">
        <v>7156</v>
      </c>
      <c r="F14" s="14">
        <v>3052211</v>
      </c>
    </row>
    <row r="15" spans="1:11" ht="15" customHeight="1" x14ac:dyDescent="0.65">
      <c r="A15" s="8"/>
      <c r="B15" s="21" t="s">
        <v>11</v>
      </c>
      <c r="C15" s="8"/>
      <c r="D15" s="8"/>
      <c r="E15" s="8"/>
      <c r="F15" s="8"/>
    </row>
    <row r="16" spans="1:11" ht="15" customHeight="1" x14ac:dyDescent="0.65">
      <c r="A16" s="9"/>
      <c r="B16" s="22" t="s">
        <v>16</v>
      </c>
      <c r="C16" s="11"/>
      <c r="D16" s="11"/>
      <c r="E16" s="11"/>
      <c r="F16" s="10"/>
    </row>
    <row r="17" spans="1:6" ht="15" customHeight="1" x14ac:dyDescent="0.65">
      <c r="A17" s="2" t="s">
        <v>2</v>
      </c>
      <c r="B17" s="23" t="s">
        <v>17</v>
      </c>
      <c r="C17" s="12">
        <v>171.99</v>
      </c>
      <c r="D17" s="13">
        <v>0.52</v>
      </c>
      <c r="E17" s="14">
        <v>1410</v>
      </c>
      <c r="F17" s="14">
        <v>807739</v>
      </c>
    </row>
    <row r="18" spans="1:6" ht="15" customHeight="1" x14ac:dyDescent="0.65">
      <c r="A18" s="2" t="s">
        <v>2</v>
      </c>
      <c r="B18" s="23" t="s">
        <v>18</v>
      </c>
      <c r="C18" s="12">
        <v>171.77</v>
      </c>
      <c r="D18" s="13">
        <v>0.38</v>
      </c>
      <c r="E18" s="14">
        <v>2864</v>
      </c>
      <c r="F18" s="14">
        <v>1131543</v>
      </c>
    </row>
    <row r="19" spans="1:6" ht="15" customHeight="1" x14ac:dyDescent="0.65">
      <c r="A19" s="2" t="s">
        <v>2</v>
      </c>
      <c r="B19" s="23" t="s">
        <v>19</v>
      </c>
      <c r="C19" s="12">
        <v>170.81</v>
      </c>
      <c r="D19" s="13">
        <v>0.4</v>
      </c>
      <c r="E19" s="14">
        <v>2504</v>
      </c>
      <c r="F19" s="14">
        <v>1115136</v>
      </c>
    </row>
    <row r="20" spans="1:6" ht="15" customHeight="1" x14ac:dyDescent="0.65">
      <c r="A20" s="2" t="s">
        <v>2</v>
      </c>
      <c r="B20" s="23" t="s">
        <v>20</v>
      </c>
      <c r="C20" s="12">
        <v>169.35</v>
      </c>
      <c r="D20" s="13">
        <v>0.44</v>
      </c>
      <c r="E20" s="14">
        <v>1955</v>
      </c>
      <c r="F20" s="14">
        <v>993607</v>
      </c>
    </row>
    <row r="21" spans="1:6" ht="15" customHeight="1" x14ac:dyDescent="0.65">
      <c r="A21" s="2" t="s">
        <v>2</v>
      </c>
      <c r="B21" s="23" t="s">
        <v>21</v>
      </c>
      <c r="C21" s="12">
        <v>168.62</v>
      </c>
      <c r="D21" s="13">
        <v>0.47</v>
      </c>
      <c r="E21" s="14">
        <v>1677</v>
      </c>
      <c r="F21" s="14">
        <v>741919</v>
      </c>
    </row>
    <row r="22" spans="1:6" ht="15" customHeight="1" x14ac:dyDescent="0.65">
      <c r="A22" s="2" t="s">
        <v>2</v>
      </c>
      <c r="B22" s="23" t="s">
        <v>22</v>
      </c>
      <c r="C22" s="12">
        <v>166.91</v>
      </c>
      <c r="D22" s="13">
        <v>0.47</v>
      </c>
      <c r="E22" s="14">
        <v>1499</v>
      </c>
      <c r="F22" s="14">
        <v>631879</v>
      </c>
    </row>
    <row r="23" spans="1:6" ht="15" customHeight="1" x14ac:dyDescent="0.65">
      <c r="A23" s="2" t="s">
        <v>2</v>
      </c>
      <c r="B23" s="23" t="s">
        <v>23</v>
      </c>
      <c r="C23" s="12">
        <v>164.38</v>
      </c>
      <c r="D23" s="13">
        <v>0.59</v>
      </c>
      <c r="E23" s="14">
        <v>988</v>
      </c>
      <c r="F23" s="14">
        <v>458364</v>
      </c>
    </row>
    <row r="24" spans="1:6" ht="15" customHeight="1" x14ac:dyDescent="0.65">
      <c r="A24" s="8"/>
      <c r="B24" s="21" t="s">
        <v>11</v>
      </c>
      <c r="C24" s="8"/>
      <c r="D24" s="8"/>
      <c r="E24" s="8"/>
      <c r="F24" s="8"/>
    </row>
    <row r="25" spans="1:6" ht="15" customHeight="1" x14ac:dyDescent="0.65">
      <c r="A25" s="9"/>
      <c r="B25" s="22" t="s">
        <v>24</v>
      </c>
      <c r="C25" s="11"/>
      <c r="D25" s="11"/>
      <c r="E25" s="11"/>
      <c r="F25" s="10"/>
    </row>
    <row r="26" spans="1:6" ht="15" customHeight="1" x14ac:dyDescent="0.65">
      <c r="A26" s="2" t="s">
        <v>2</v>
      </c>
      <c r="B26" s="23" t="s">
        <v>25</v>
      </c>
      <c r="C26" s="12">
        <v>165.15</v>
      </c>
      <c r="D26" s="13">
        <v>0.38</v>
      </c>
      <c r="E26" s="14">
        <v>2502</v>
      </c>
      <c r="F26" s="14">
        <v>1124834</v>
      </c>
    </row>
    <row r="27" spans="1:6" ht="15" customHeight="1" x14ac:dyDescent="0.65">
      <c r="A27" s="2" t="s">
        <v>2</v>
      </c>
      <c r="B27" s="23" t="s">
        <v>26</v>
      </c>
      <c r="C27" s="12">
        <v>169.27</v>
      </c>
      <c r="D27" s="13">
        <v>0.23</v>
      </c>
      <c r="E27" s="14">
        <v>6841</v>
      </c>
      <c r="F27" s="14">
        <v>2976334</v>
      </c>
    </row>
    <row r="28" spans="1:6" ht="15" customHeight="1" x14ac:dyDescent="0.65">
      <c r="A28" s="2" t="s">
        <v>2</v>
      </c>
      <c r="B28" s="23" t="s">
        <v>27</v>
      </c>
      <c r="C28" s="12">
        <v>174.64</v>
      </c>
      <c r="D28" s="13">
        <v>0.39</v>
      </c>
      <c r="E28" s="14">
        <v>2114</v>
      </c>
      <c r="F28" s="14">
        <v>957180</v>
      </c>
    </row>
    <row r="29" spans="1:6" ht="15" customHeight="1" x14ac:dyDescent="0.65">
      <c r="A29" s="8"/>
      <c r="B29" s="21" t="s">
        <v>11</v>
      </c>
      <c r="C29" s="8"/>
      <c r="D29" s="8"/>
      <c r="E29" s="8"/>
      <c r="F29" s="8"/>
    </row>
    <row r="30" spans="1:6" ht="15" customHeight="1" x14ac:dyDescent="0.65">
      <c r="A30" s="9"/>
      <c r="B30" s="22" t="s">
        <v>28</v>
      </c>
      <c r="C30" s="11"/>
      <c r="D30" s="11"/>
      <c r="E30" s="11"/>
      <c r="F30" s="10"/>
    </row>
    <row r="31" spans="1:6" ht="15" customHeight="1" x14ac:dyDescent="0.65">
      <c r="A31" s="2" t="s">
        <v>2</v>
      </c>
      <c r="B31" s="23" t="s">
        <v>29</v>
      </c>
      <c r="C31" s="12">
        <v>169.95</v>
      </c>
      <c r="D31" s="13">
        <v>0.22</v>
      </c>
      <c r="E31" s="14">
        <v>8205</v>
      </c>
      <c r="F31" s="14">
        <v>4207439</v>
      </c>
    </row>
    <row r="32" spans="1:6" ht="15" customHeight="1" x14ac:dyDescent="0.65">
      <c r="A32" s="2" t="s">
        <v>2</v>
      </c>
      <c r="B32" s="23" t="s">
        <v>30</v>
      </c>
      <c r="C32" s="12">
        <v>169.43</v>
      </c>
      <c r="D32" s="13">
        <v>0.34</v>
      </c>
      <c r="E32" s="14">
        <v>3576</v>
      </c>
      <c r="F32" s="14">
        <v>1391565</v>
      </c>
    </row>
    <row r="33" spans="1:6" ht="15" customHeight="1" x14ac:dyDescent="0.65">
      <c r="A33" s="2" t="s">
        <v>2</v>
      </c>
      <c r="B33" s="23" t="s">
        <v>31</v>
      </c>
      <c r="C33" s="12">
        <v>168.14</v>
      </c>
      <c r="D33" s="13">
        <v>0.6</v>
      </c>
      <c r="E33" s="14">
        <v>1116</v>
      </c>
      <c r="F33" s="14">
        <v>281182</v>
      </c>
    </row>
    <row r="34" spans="1:6" ht="15" customHeight="1" x14ac:dyDescent="0.65">
      <c r="A34" s="8"/>
      <c r="B34" s="21" t="s">
        <v>11</v>
      </c>
      <c r="C34" s="8"/>
      <c r="D34" s="8"/>
      <c r="E34" s="8"/>
      <c r="F34" s="8"/>
    </row>
    <row r="35" spans="1:6" ht="15" customHeight="1" x14ac:dyDescent="0.65">
      <c r="A35" s="9"/>
      <c r="B35" s="22" t="s">
        <v>32</v>
      </c>
      <c r="C35" s="11"/>
      <c r="D35" s="11"/>
      <c r="E35" s="11"/>
      <c r="F35" s="10"/>
    </row>
    <row r="36" spans="1:6" ht="15" customHeight="1" x14ac:dyDescent="0.65">
      <c r="A36" s="2" t="s">
        <v>2</v>
      </c>
      <c r="B36" s="23" t="s">
        <v>33</v>
      </c>
      <c r="C36" s="12">
        <v>169.57</v>
      </c>
      <c r="D36" s="13">
        <v>0.38</v>
      </c>
      <c r="E36" s="14">
        <v>3089</v>
      </c>
      <c r="F36" s="14">
        <v>1079311</v>
      </c>
    </row>
    <row r="37" spans="1:6" ht="15" customHeight="1" x14ac:dyDescent="0.65">
      <c r="A37" s="2" t="s">
        <v>2</v>
      </c>
      <c r="B37" s="23" t="s">
        <v>34</v>
      </c>
      <c r="C37" s="12">
        <v>169.88</v>
      </c>
      <c r="D37" s="13">
        <v>0.38</v>
      </c>
      <c r="E37" s="14">
        <v>2715</v>
      </c>
      <c r="F37" s="14">
        <v>1350940</v>
      </c>
    </row>
    <row r="38" spans="1:6" ht="15" customHeight="1" x14ac:dyDescent="0.65">
      <c r="A38" s="2" t="s">
        <v>2</v>
      </c>
      <c r="B38" s="23" t="s">
        <v>35</v>
      </c>
      <c r="C38" s="12">
        <v>170.15</v>
      </c>
      <c r="D38" s="13">
        <v>0.5</v>
      </c>
      <c r="E38" s="14">
        <v>1586</v>
      </c>
      <c r="F38" s="14">
        <v>819035</v>
      </c>
    </row>
    <row r="39" spans="1:6" ht="15" customHeight="1" x14ac:dyDescent="0.65">
      <c r="A39" s="2" t="s">
        <v>2</v>
      </c>
      <c r="B39" s="23" t="s">
        <v>36</v>
      </c>
      <c r="C39" s="12">
        <v>170.25</v>
      </c>
      <c r="D39" s="13">
        <v>0.48</v>
      </c>
      <c r="E39" s="14">
        <v>1571</v>
      </c>
      <c r="F39" s="14">
        <v>1011868</v>
      </c>
    </row>
    <row r="40" spans="1:6" ht="15" customHeight="1" x14ac:dyDescent="0.65">
      <c r="A40" s="2" t="s">
        <v>2</v>
      </c>
      <c r="B40" s="23" t="s">
        <v>37</v>
      </c>
      <c r="C40" s="12">
        <v>169.2</v>
      </c>
      <c r="D40" s="13">
        <v>0.5</v>
      </c>
      <c r="E40" s="14">
        <v>1455</v>
      </c>
      <c r="F40" s="14">
        <v>808898</v>
      </c>
    </row>
    <row r="41" spans="1:6" ht="15" customHeight="1" x14ac:dyDescent="0.65">
      <c r="A41" s="2" t="s">
        <v>2</v>
      </c>
      <c r="B41" s="23" t="s">
        <v>38</v>
      </c>
      <c r="C41" s="12">
        <v>169.76</v>
      </c>
      <c r="D41" s="13">
        <v>0.51</v>
      </c>
      <c r="E41" s="14">
        <v>1389</v>
      </c>
      <c r="F41" s="14">
        <v>543131</v>
      </c>
    </row>
    <row r="42" spans="1:6" ht="15" customHeight="1" x14ac:dyDescent="0.65">
      <c r="A42" s="2" t="s">
        <v>2</v>
      </c>
      <c r="B42" s="23" t="s">
        <v>39</v>
      </c>
      <c r="C42" s="12">
        <v>168.09</v>
      </c>
      <c r="D42" s="13">
        <v>0.6</v>
      </c>
      <c r="E42" s="14">
        <v>1092</v>
      </c>
      <c r="F42" s="14">
        <v>267003</v>
      </c>
    </row>
    <row r="43" spans="1:6" ht="15" customHeight="1" x14ac:dyDescent="0.65">
      <c r="A43" s="8"/>
      <c r="B43" s="21" t="s">
        <v>11</v>
      </c>
      <c r="C43" s="8"/>
      <c r="D43" s="8"/>
      <c r="E43" s="8"/>
      <c r="F43" s="8"/>
    </row>
    <row r="44" spans="1:6" ht="15" customHeight="1" x14ac:dyDescent="0.65">
      <c r="A44" s="9"/>
      <c r="B44" s="22" t="s">
        <v>40</v>
      </c>
      <c r="C44" s="11"/>
      <c r="D44" s="11"/>
      <c r="E44" s="11"/>
      <c r="F44" s="10"/>
    </row>
    <row r="45" spans="1:6" ht="15" customHeight="1" x14ac:dyDescent="0.65">
      <c r="A45" s="15"/>
      <c r="B45" s="24" t="s">
        <v>14</v>
      </c>
      <c r="C45" s="17"/>
      <c r="D45" s="17"/>
      <c r="E45" s="17"/>
      <c r="F45" s="16"/>
    </row>
    <row r="46" spans="1:6" ht="15" customHeight="1" x14ac:dyDescent="0.65">
      <c r="A46" s="2" t="s">
        <v>2</v>
      </c>
      <c r="B46" s="25" t="s">
        <v>17</v>
      </c>
      <c r="C46" s="12">
        <v>177.86</v>
      </c>
      <c r="D46" s="13">
        <v>0.57999999999999996</v>
      </c>
      <c r="E46" s="14">
        <v>684</v>
      </c>
      <c r="F46" s="14">
        <v>406866</v>
      </c>
    </row>
    <row r="47" spans="1:6" ht="15" customHeight="1" x14ac:dyDescent="0.65">
      <c r="A47" s="2" t="s">
        <v>2</v>
      </c>
      <c r="B47" s="25" t="s">
        <v>18</v>
      </c>
      <c r="C47" s="12">
        <v>177.97</v>
      </c>
      <c r="D47" s="13">
        <v>0.42</v>
      </c>
      <c r="E47" s="14">
        <v>1349</v>
      </c>
      <c r="F47" s="14">
        <v>561107</v>
      </c>
    </row>
    <row r="48" spans="1:6" ht="15" customHeight="1" x14ac:dyDescent="0.65">
      <c r="A48" s="2" t="s">
        <v>2</v>
      </c>
      <c r="B48" s="25" t="s">
        <v>19</v>
      </c>
      <c r="C48" s="12">
        <v>177.11</v>
      </c>
      <c r="D48" s="13">
        <v>0.4</v>
      </c>
      <c r="E48" s="14">
        <v>1154</v>
      </c>
      <c r="F48" s="14">
        <v>563191</v>
      </c>
    </row>
    <row r="49" spans="1:6" ht="15" customHeight="1" x14ac:dyDescent="0.65">
      <c r="A49" s="2" t="s">
        <v>2</v>
      </c>
      <c r="B49" s="25" t="s">
        <v>20</v>
      </c>
      <c r="C49" s="12">
        <v>175.16</v>
      </c>
      <c r="D49" s="13">
        <v>0.51</v>
      </c>
      <c r="E49" s="14">
        <v>892</v>
      </c>
      <c r="F49" s="14">
        <v>493036</v>
      </c>
    </row>
    <row r="50" spans="1:6" ht="15" customHeight="1" x14ac:dyDescent="0.65">
      <c r="A50" s="2" t="s">
        <v>2</v>
      </c>
      <c r="B50" s="25" t="s">
        <v>21</v>
      </c>
      <c r="C50" s="12">
        <v>174.31</v>
      </c>
      <c r="D50" s="13">
        <v>0.56999999999999995</v>
      </c>
      <c r="E50" s="14">
        <v>730</v>
      </c>
      <c r="F50" s="14">
        <v>368002</v>
      </c>
    </row>
    <row r="51" spans="1:6" ht="15" customHeight="1" x14ac:dyDescent="0.65">
      <c r="A51" s="2" t="s">
        <v>2</v>
      </c>
      <c r="B51" s="25" t="s">
        <v>22</v>
      </c>
      <c r="C51" s="12">
        <v>173.06</v>
      </c>
      <c r="D51" s="13">
        <v>0.56999999999999995</v>
      </c>
      <c r="E51" s="14">
        <v>587</v>
      </c>
      <c r="F51" s="14">
        <v>269585</v>
      </c>
    </row>
    <row r="52" spans="1:6" ht="15" customHeight="1" x14ac:dyDescent="0.65">
      <c r="A52" s="2" t="s">
        <v>2</v>
      </c>
      <c r="B52" s="25" t="s">
        <v>23</v>
      </c>
      <c r="C52" s="12">
        <v>170.83</v>
      </c>
      <c r="D52" s="13">
        <v>0.76</v>
      </c>
      <c r="E52" s="14">
        <v>345</v>
      </c>
      <c r="F52" s="14">
        <v>166187</v>
      </c>
    </row>
    <row r="53" spans="1:6" ht="15" customHeight="1" x14ac:dyDescent="0.65">
      <c r="A53" s="15"/>
      <c r="B53" s="24" t="s">
        <v>15</v>
      </c>
      <c r="C53" s="17"/>
      <c r="D53" s="17"/>
      <c r="E53" s="17"/>
      <c r="F53" s="16"/>
    </row>
    <row r="54" spans="1:6" ht="15" customHeight="1" x14ac:dyDescent="0.65">
      <c r="A54" s="2" t="s">
        <v>2</v>
      </c>
      <c r="B54" s="25" t="s">
        <v>17</v>
      </c>
      <c r="C54" s="12">
        <v>166.04</v>
      </c>
      <c r="D54" s="13">
        <v>0.49</v>
      </c>
      <c r="E54" s="14">
        <v>726</v>
      </c>
      <c r="F54" s="14">
        <v>400874</v>
      </c>
    </row>
    <row r="55" spans="1:6" ht="15" customHeight="1" x14ac:dyDescent="0.65">
      <c r="A55" s="2" t="s">
        <v>2</v>
      </c>
      <c r="B55" s="25" t="s">
        <v>18</v>
      </c>
      <c r="C55" s="12">
        <v>165.65</v>
      </c>
      <c r="D55" s="13">
        <v>0.36</v>
      </c>
      <c r="E55" s="14">
        <v>1515</v>
      </c>
      <c r="F55" s="14">
        <v>570435</v>
      </c>
    </row>
    <row r="56" spans="1:6" ht="15" customHeight="1" x14ac:dyDescent="0.65">
      <c r="A56" s="2" t="s">
        <v>2</v>
      </c>
      <c r="B56" s="25" t="s">
        <v>19</v>
      </c>
      <c r="C56" s="12">
        <v>164.37</v>
      </c>
      <c r="D56" s="13">
        <v>0.38</v>
      </c>
      <c r="E56" s="14">
        <v>1350</v>
      </c>
      <c r="F56" s="14">
        <v>551945</v>
      </c>
    </row>
    <row r="57" spans="1:6" ht="15" customHeight="1" x14ac:dyDescent="0.65">
      <c r="A57" s="2" t="s">
        <v>2</v>
      </c>
      <c r="B57" s="25" t="s">
        <v>20</v>
      </c>
      <c r="C57" s="12">
        <v>163.63999999999999</v>
      </c>
      <c r="D57" s="13">
        <v>0.41</v>
      </c>
      <c r="E57" s="14">
        <v>1063</v>
      </c>
      <c r="F57" s="14">
        <v>500570</v>
      </c>
    </row>
    <row r="58" spans="1:6" ht="15" customHeight="1" x14ac:dyDescent="0.65">
      <c r="A58" s="2" t="s">
        <v>2</v>
      </c>
      <c r="B58" s="25" t="s">
        <v>21</v>
      </c>
      <c r="C58" s="12">
        <v>162.97999999999999</v>
      </c>
      <c r="D58" s="13">
        <v>0.42</v>
      </c>
      <c r="E58" s="14">
        <v>947</v>
      </c>
      <c r="F58" s="14">
        <v>373916</v>
      </c>
    </row>
    <row r="59" spans="1:6" ht="15" customHeight="1" x14ac:dyDescent="0.65">
      <c r="A59" s="2" t="s">
        <v>2</v>
      </c>
      <c r="B59" s="25" t="s">
        <v>22</v>
      </c>
      <c r="C59" s="12">
        <v>162.26</v>
      </c>
      <c r="D59" s="13">
        <v>0.43</v>
      </c>
      <c r="E59" s="14">
        <v>912</v>
      </c>
      <c r="F59" s="14">
        <v>362294</v>
      </c>
    </row>
    <row r="60" spans="1:6" ht="15" customHeight="1" x14ac:dyDescent="0.65">
      <c r="A60" s="2" t="s">
        <v>2</v>
      </c>
      <c r="B60" s="25" t="s">
        <v>23</v>
      </c>
      <c r="C60" s="12">
        <v>160.54</v>
      </c>
      <c r="D60" s="13">
        <v>0.61</v>
      </c>
      <c r="E60" s="14">
        <v>643</v>
      </c>
      <c r="F60" s="14">
        <v>292177</v>
      </c>
    </row>
    <row r="61" spans="1:6" ht="15" customHeight="1" x14ac:dyDescent="0.65">
      <c r="A61" s="8"/>
      <c r="B61" s="21" t="s">
        <v>11</v>
      </c>
      <c r="C61" s="8"/>
      <c r="D61" s="8"/>
      <c r="E61" s="8"/>
      <c r="F61" s="8"/>
    </row>
    <row r="62" spans="1:6" ht="15" customHeight="1" x14ac:dyDescent="0.65">
      <c r="A62" s="9"/>
      <c r="B62" s="22" t="s">
        <v>41</v>
      </c>
      <c r="C62" s="11"/>
      <c r="D62" s="11"/>
      <c r="E62" s="11"/>
      <c r="F62" s="10"/>
    </row>
    <row r="63" spans="1:6" ht="15" customHeight="1" x14ac:dyDescent="0.65">
      <c r="A63" s="15"/>
      <c r="B63" s="24" t="s">
        <v>14</v>
      </c>
      <c r="C63" s="17"/>
      <c r="D63" s="17"/>
      <c r="E63" s="17"/>
      <c r="F63" s="16"/>
    </row>
    <row r="64" spans="1:6" ht="15" customHeight="1" x14ac:dyDescent="0.65">
      <c r="A64" s="2" t="s">
        <v>2</v>
      </c>
      <c r="B64" s="25" t="s">
        <v>25</v>
      </c>
      <c r="C64" s="12">
        <v>172.35</v>
      </c>
      <c r="D64" s="13">
        <v>0.57999999999999996</v>
      </c>
      <c r="E64" s="14">
        <v>723</v>
      </c>
      <c r="F64" s="14">
        <v>363304</v>
      </c>
    </row>
    <row r="65" spans="1:11" ht="15" customHeight="1" x14ac:dyDescent="0.65">
      <c r="A65" s="2" t="s">
        <v>2</v>
      </c>
      <c r="B65" s="25" t="s">
        <v>26</v>
      </c>
      <c r="C65" s="12">
        <v>175.49</v>
      </c>
      <c r="D65" s="13">
        <v>0.28999999999999998</v>
      </c>
      <c r="E65" s="14">
        <v>2832</v>
      </c>
      <c r="F65" s="14">
        <v>1335108</v>
      </c>
    </row>
    <row r="66" spans="1:11" ht="15" customHeight="1" x14ac:dyDescent="0.65">
      <c r="A66" s="2" t="s">
        <v>2</v>
      </c>
      <c r="B66" s="25" t="s">
        <v>27</v>
      </c>
      <c r="C66" s="12">
        <v>177.51</v>
      </c>
      <c r="D66" s="13">
        <v>0.37</v>
      </c>
      <c r="E66" s="14">
        <v>1491</v>
      </c>
      <c r="F66" s="14">
        <v>717067</v>
      </c>
    </row>
    <row r="67" spans="1:11" ht="15" customHeight="1" x14ac:dyDescent="0.65">
      <c r="A67" s="15"/>
      <c r="B67" s="24" t="s">
        <v>15</v>
      </c>
      <c r="C67" s="17"/>
      <c r="D67" s="17"/>
      <c r="E67" s="17"/>
      <c r="F67" s="16"/>
    </row>
    <row r="68" spans="1:11" ht="15" customHeight="1" x14ac:dyDescent="0.65">
      <c r="A68" s="2" t="s">
        <v>2</v>
      </c>
      <c r="B68" s="25" t="s">
        <v>25</v>
      </c>
      <c r="C68" s="12">
        <v>161.65</v>
      </c>
      <c r="D68" s="13">
        <v>0.34</v>
      </c>
      <c r="E68" s="14">
        <v>1779</v>
      </c>
      <c r="F68" s="14">
        <v>761529</v>
      </c>
    </row>
    <row r="69" spans="1:11" ht="15" customHeight="1" x14ac:dyDescent="0.65">
      <c r="A69" s="2" t="s">
        <v>2</v>
      </c>
      <c r="B69" s="25" t="s">
        <v>26</v>
      </c>
      <c r="C69" s="12">
        <v>164.19</v>
      </c>
      <c r="D69" s="13">
        <v>0.22</v>
      </c>
      <c r="E69" s="14">
        <v>4009</v>
      </c>
      <c r="F69" s="14">
        <v>1641226</v>
      </c>
    </row>
    <row r="70" spans="1:11" ht="15" customHeight="1" x14ac:dyDescent="0.65">
      <c r="A70" s="2" t="s">
        <v>2</v>
      </c>
      <c r="B70" s="25" t="s">
        <v>27</v>
      </c>
      <c r="C70" s="12">
        <v>166.08</v>
      </c>
      <c r="D70" s="13">
        <v>0.54</v>
      </c>
      <c r="E70" s="14">
        <v>623</v>
      </c>
      <c r="F70" s="14">
        <v>240113</v>
      </c>
    </row>
    <row r="71" spans="1:11" ht="15" customHeight="1" x14ac:dyDescent="0.65">
      <c r="A71" s="18"/>
      <c r="B71" s="26" t="s">
        <v>11</v>
      </c>
      <c r="C71" s="18"/>
      <c r="D71" s="18"/>
      <c r="E71" s="18"/>
      <c r="F71" s="18"/>
    </row>
    <row r="72" spans="1:11" ht="15" customHeight="1" x14ac:dyDescent="0.65">
      <c r="A72" s="19"/>
      <c r="B72" s="19" t="s">
        <v>42</v>
      </c>
      <c r="C72" s="19"/>
      <c r="D72" s="19"/>
      <c r="E72" s="19"/>
      <c r="F72" s="19"/>
      <c r="G72" s="19"/>
      <c r="H72" s="19"/>
      <c r="I72" s="19"/>
      <c r="J72" s="19"/>
      <c r="K72" s="19"/>
    </row>
    <row r="73" spans="1:11" ht="15" customHeight="1" x14ac:dyDescent="0.65">
      <c r="A73" s="19"/>
      <c r="B73" s="19" t="s">
        <v>43</v>
      </c>
      <c r="C73" s="19"/>
      <c r="D73" s="19"/>
      <c r="E73" s="19"/>
      <c r="F73" s="19"/>
      <c r="G73" s="19"/>
      <c r="H73" s="19"/>
      <c r="I73" s="19"/>
      <c r="J73" s="19"/>
      <c r="K73" s="19"/>
    </row>
    <row r="74" spans="1:11" ht="15" customHeight="1" x14ac:dyDescent="0.65">
      <c r="A74" s="19"/>
      <c r="B74" s="19" t="s">
        <v>11</v>
      </c>
      <c r="C74" s="19"/>
      <c r="D74" s="19"/>
      <c r="E74" s="19"/>
      <c r="F74" s="19"/>
      <c r="G74" s="19"/>
      <c r="H74" s="19"/>
      <c r="I74" s="19"/>
      <c r="J74" s="19"/>
      <c r="K74" s="19"/>
    </row>
    <row r="75" spans="1:11" ht="15" customHeight="1" x14ac:dyDescent="0.65">
      <c r="A75" s="19"/>
      <c r="B75" s="19" t="s">
        <v>44</v>
      </c>
      <c r="C75" s="19"/>
      <c r="D75" s="19"/>
      <c r="E75" s="19"/>
      <c r="F75" s="19"/>
      <c r="G75" s="19"/>
      <c r="H75" s="19"/>
      <c r="I75" s="19"/>
      <c r="J75" s="19"/>
      <c r="K75" s="19"/>
    </row>
    <row r="76" spans="1:11" ht="15" customHeight="1" x14ac:dyDescent="0.65">
      <c r="A76" s="19"/>
      <c r="B76" s="19" t="s">
        <v>45</v>
      </c>
      <c r="C76" s="19"/>
      <c r="D76" s="19"/>
      <c r="E76" s="19"/>
      <c r="F76" s="19"/>
      <c r="G76" s="19"/>
      <c r="H76" s="19"/>
      <c r="I76" s="19"/>
      <c r="J76" s="19"/>
      <c r="K76" s="19"/>
    </row>
    <row r="77" spans="1:11" ht="15" customHeight="1" x14ac:dyDescent="0.65">
      <c r="A77" s="19"/>
      <c r="B77" s="19" t="s">
        <v>46</v>
      </c>
      <c r="C77" s="19"/>
      <c r="D77" s="19"/>
      <c r="E77" s="19"/>
      <c r="F77" s="19"/>
      <c r="G77" s="19"/>
      <c r="H77" s="19"/>
      <c r="I77" s="19"/>
      <c r="J77" s="19"/>
      <c r="K77" s="19"/>
    </row>
  </sheetData>
  <mergeCells count="8">
    <mergeCell ref="A8:B8"/>
    <mergeCell ref="A9:F9"/>
    <mergeCell ref="A1:K1"/>
    <mergeCell ref="A2:K2"/>
    <mergeCell ref="A4:K4"/>
    <mergeCell ref="A5:K5"/>
    <mergeCell ref="A7:B7"/>
    <mergeCell ref="C7:D7"/>
  </mergeCells>
  <pageMargins left="0.5" right="0.5" top="0.5" bottom="0.5" header="0.4921259845" footer="0.5"/>
  <pageSetup paperSize="9" fitToHeight="2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77"/>
  <sheetViews>
    <sheetView workbookViewId="0">
      <pane ySplit="9" topLeftCell="A52" activePane="bottomLeft" state="frozen"/>
      <selection pane="bottomLeft" activeCell="C54" sqref="C54:C60"/>
    </sheetView>
  </sheetViews>
  <sheetFormatPr defaultColWidth="11" defaultRowHeight="14.25" x14ac:dyDescent="0.65"/>
  <cols>
    <col min="1" max="1" width="0.125" style="1" bestFit="1" customWidth="1"/>
    <col min="2" max="2" width="22" style="1" bestFit="1" customWidth="1"/>
    <col min="3" max="4" width="8" style="1" bestFit="1" customWidth="1"/>
    <col min="5" max="6" width="9" style="1" bestFit="1" customWidth="1"/>
    <col min="7" max="11" width="6.5" style="1" bestFit="1" customWidth="1"/>
    <col min="12" max="16384" width="11" style="1"/>
  </cols>
  <sheetData>
    <row r="1" spans="1:11" ht="42.95" customHeight="1" x14ac:dyDescent="0.6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6"/>
    </row>
    <row r="2" spans="1:11" ht="15" customHeight="1" x14ac:dyDescent="0.65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9"/>
    </row>
    <row r="3" spans="1:11" ht="15" customHeight="1" x14ac:dyDescent="0.65">
      <c r="A3" s="2" t="s">
        <v>2</v>
      </c>
      <c r="B3" s="2" t="s">
        <v>2</v>
      </c>
      <c r="C3" s="2" t="s">
        <v>2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</row>
    <row r="4" spans="1:11" ht="15" customHeight="1" x14ac:dyDescent="0.6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5" customHeight="1" x14ac:dyDescent="0.65">
      <c r="A5" s="91" t="s">
        <v>52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1" ht="18" customHeight="1" x14ac:dyDescent="0.65"/>
    <row r="7" spans="1:11" ht="42.95" customHeight="1" x14ac:dyDescent="0.65">
      <c r="A7" s="82" t="s">
        <v>2</v>
      </c>
      <c r="B7" s="83"/>
      <c r="C7" s="82" t="s">
        <v>4</v>
      </c>
      <c r="D7" s="83"/>
      <c r="E7" s="3" t="s">
        <v>5</v>
      </c>
      <c r="F7" s="3" t="s">
        <v>6</v>
      </c>
    </row>
    <row r="8" spans="1:11" ht="12.95" customHeight="1" x14ac:dyDescent="0.65">
      <c r="A8" s="80" t="s">
        <v>2</v>
      </c>
      <c r="B8" s="80"/>
      <c r="C8" s="3" t="s">
        <v>7</v>
      </c>
      <c r="D8" s="3" t="s">
        <v>8</v>
      </c>
      <c r="E8" s="3" t="s">
        <v>9</v>
      </c>
      <c r="F8" s="3" t="s">
        <v>10</v>
      </c>
    </row>
    <row r="9" spans="1:11" ht="15" customHeight="1" x14ac:dyDescent="0.65">
      <c r="A9" s="81" t="s">
        <v>11</v>
      </c>
      <c r="B9" s="81"/>
      <c r="C9" s="81"/>
      <c r="D9" s="81"/>
      <c r="E9" s="81"/>
      <c r="F9" s="81"/>
    </row>
    <row r="10" spans="1:11" ht="15" customHeight="1" x14ac:dyDescent="0.65">
      <c r="A10" s="4" t="s">
        <v>2</v>
      </c>
      <c r="B10" s="20" t="s">
        <v>12</v>
      </c>
      <c r="C10" s="5">
        <v>169.57</v>
      </c>
      <c r="D10" s="6">
        <v>0.17</v>
      </c>
      <c r="E10" s="7">
        <v>15049</v>
      </c>
      <c r="F10" s="7">
        <v>5678107</v>
      </c>
    </row>
    <row r="11" spans="1:11" ht="15" customHeight="1" x14ac:dyDescent="0.65">
      <c r="A11" s="8"/>
      <c r="B11" s="21" t="s">
        <v>11</v>
      </c>
      <c r="C11" s="8"/>
      <c r="D11" s="8"/>
      <c r="E11" s="8"/>
      <c r="F11" s="8"/>
    </row>
    <row r="12" spans="1:11" ht="15" customHeight="1" x14ac:dyDescent="0.65">
      <c r="A12" s="9"/>
      <c r="B12" s="22" t="s">
        <v>13</v>
      </c>
      <c r="C12" s="11"/>
      <c r="D12" s="11"/>
      <c r="E12" s="11"/>
      <c r="F12" s="10"/>
    </row>
    <row r="13" spans="1:11" ht="15" customHeight="1" x14ac:dyDescent="0.65">
      <c r="A13" s="2" t="s">
        <v>2</v>
      </c>
      <c r="B13" s="23" t="s">
        <v>14</v>
      </c>
      <c r="C13" s="12">
        <v>175.44</v>
      </c>
      <c r="D13" s="13">
        <v>0.2</v>
      </c>
      <c r="E13" s="14">
        <v>6796</v>
      </c>
      <c r="F13" s="14">
        <v>2733247</v>
      </c>
    </row>
    <row r="14" spans="1:11" ht="15" customHeight="1" x14ac:dyDescent="0.65">
      <c r="A14" s="2" t="s">
        <v>2</v>
      </c>
      <c r="B14" s="23" t="s">
        <v>15</v>
      </c>
      <c r="C14" s="12">
        <v>164.06</v>
      </c>
      <c r="D14" s="13">
        <v>0.17</v>
      </c>
      <c r="E14" s="14">
        <v>8253</v>
      </c>
      <c r="F14" s="14">
        <v>2944859</v>
      </c>
    </row>
    <row r="15" spans="1:11" ht="15" customHeight="1" x14ac:dyDescent="0.65">
      <c r="A15" s="8"/>
      <c r="B15" s="21" t="s">
        <v>11</v>
      </c>
      <c r="C15" s="8"/>
      <c r="D15" s="8"/>
      <c r="E15" s="8"/>
      <c r="F15" s="8"/>
    </row>
    <row r="16" spans="1:11" ht="15" customHeight="1" x14ac:dyDescent="0.65">
      <c r="A16" s="9"/>
      <c r="B16" s="22" t="s">
        <v>16</v>
      </c>
      <c r="C16" s="11"/>
      <c r="D16" s="11"/>
      <c r="E16" s="11"/>
      <c r="F16" s="10"/>
    </row>
    <row r="17" spans="1:6" ht="15" customHeight="1" x14ac:dyDescent="0.65">
      <c r="A17" s="2" t="s">
        <v>2</v>
      </c>
      <c r="B17" s="23" t="s">
        <v>17</v>
      </c>
      <c r="C17" s="12">
        <v>171.82</v>
      </c>
      <c r="D17" s="13">
        <v>0.49</v>
      </c>
      <c r="E17" s="14">
        <v>1781</v>
      </c>
      <c r="F17" s="14">
        <v>850599</v>
      </c>
    </row>
    <row r="18" spans="1:6" ht="15" customHeight="1" x14ac:dyDescent="0.65">
      <c r="A18" s="2" t="s">
        <v>2</v>
      </c>
      <c r="B18" s="23" t="s">
        <v>18</v>
      </c>
      <c r="C18" s="12">
        <v>171.03</v>
      </c>
      <c r="D18" s="13">
        <v>0.36</v>
      </c>
      <c r="E18" s="14">
        <v>3528</v>
      </c>
      <c r="F18" s="14">
        <v>1183891</v>
      </c>
    </row>
    <row r="19" spans="1:6" ht="15" customHeight="1" x14ac:dyDescent="0.65">
      <c r="A19" s="2" t="s">
        <v>2</v>
      </c>
      <c r="B19" s="23" t="s">
        <v>19</v>
      </c>
      <c r="C19" s="12">
        <v>170</v>
      </c>
      <c r="D19" s="13">
        <v>0.38</v>
      </c>
      <c r="E19" s="14">
        <v>2865</v>
      </c>
      <c r="F19" s="14">
        <v>1033650</v>
      </c>
    </row>
    <row r="20" spans="1:6" ht="15" customHeight="1" x14ac:dyDescent="0.65">
      <c r="A20" s="2" t="s">
        <v>2</v>
      </c>
      <c r="B20" s="23" t="s">
        <v>20</v>
      </c>
      <c r="C20" s="12">
        <v>169.28</v>
      </c>
      <c r="D20" s="13">
        <v>0.41</v>
      </c>
      <c r="E20" s="14">
        <v>2383</v>
      </c>
      <c r="F20" s="14">
        <v>939580</v>
      </c>
    </row>
    <row r="21" spans="1:6" ht="15" customHeight="1" x14ac:dyDescent="0.65">
      <c r="A21" s="2" t="s">
        <v>2</v>
      </c>
      <c r="B21" s="23" t="s">
        <v>21</v>
      </c>
      <c r="C21" s="12">
        <v>168.11</v>
      </c>
      <c r="D21" s="13">
        <v>0.43</v>
      </c>
      <c r="E21" s="14">
        <v>1984</v>
      </c>
      <c r="F21" s="14">
        <v>669303</v>
      </c>
    </row>
    <row r="22" spans="1:6" ht="15" customHeight="1" x14ac:dyDescent="0.65">
      <c r="A22" s="2" t="s">
        <v>2</v>
      </c>
      <c r="B22" s="23" t="s">
        <v>22</v>
      </c>
      <c r="C22" s="12">
        <v>167.23</v>
      </c>
      <c r="D22" s="13">
        <v>0.46</v>
      </c>
      <c r="E22" s="14">
        <v>1670</v>
      </c>
      <c r="F22" s="14">
        <v>658067</v>
      </c>
    </row>
    <row r="23" spans="1:6" ht="15" customHeight="1" x14ac:dyDescent="0.65">
      <c r="A23" s="2" t="s">
        <v>2</v>
      </c>
      <c r="B23" s="23" t="s">
        <v>23</v>
      </c>
      <c r="C23" s="12">
        <v>165.13</v>
      </c>
      <c r="D23" s="13">
        <v>0.67</v>
      </c>
      <c r="E23" s="14">
        <v>838</v>
      </c>
      <c r="F23" s="14">
        <v>343017</v>
      </c>
    </row>
    <row r="24" spans="1:6" ht="15" customHeight="1" x14ac:dyDescent="0.65">
      <c r="A24" s="8"/>
      <c r="B24" s="21" t="s">
        <v>11</v>
      </c>
      <c r="C24" s="8"/>
      <c r="D24" s="8"/>
      <c r="E24" s="8"/>
      <c r="F24" s="8"/>
    </row>
    <row r="25" spans="1:6" ht="15" customHeight="1" x14ac:dyDescent="0.65">
      <c r="A25" s="9"/>
      <c r="B25" s="22" t="s">
        <v>24</v>
      </c>
      <c r="C25" s="11"/>
      <c r="D25" s="11"/>
      <c r="E25" s="11"/>
      <c r="F25" s="10"/>
    </row>
    <row r="26" spans="1:6" ht="15" customHeight="1" x14ac:dyDescent="0.65">
      <c r="A26" s="2" t="s">
        <v>2</v>
      </c>
      <c r="B26" s="23" t="s">
        <v>25</v>
      </c>
      <c r="C26" s="12">
        <v>165.08</v>
      </c>
      <c r="D26" s="13">
        <v>0.37</v>
      </c>
      <c r="E26" s="14">
        <v>2749</v>
      </c>
      <c r="F26" s="14">
        <v>1040426</v>
      </c>
    </row>
    <row r="27" spans="1:6" ht="15" customHeight="1" x14ac:dyDescent="0.65">
      <c r="A27" s="2" t="s">
        <v>2</v>
      </c>
      <c r="B27" s="23" t="s">
        <v>26</v>
      </c>
      <c r="C27" s="12">
        <v>169.15</v>
      </c>
      <c r="D27" s="13">
        <v>0.22</v>
      </c>
      <c r="E27" s="14">
        <v>7470</v>
      </c>
      <c r="F27" s="14">
        <v>2701832</v>
      </c>
    </row>
    <row r="28" spans="1:6" ht="15" customHeight="1" x14ac:dyDescent="0.65">
      <c r="A28" s="2" t="s">
        <v>2</v>
      </c>
      <c r="B28" s="23" t="s">
        <v>27</v>
      </c>
      <c r="C28" s="12">
        <v>172.98</v>
      </c>
      <c r="D28" s="13">
        <v>0.36</v>
      </c>
      <c r="E28" s="14">
        <v>3047</v>
      </c>
      <c r="F28" s="14">
        <v>1084025</v>
      </c>
    </row>
    <row r="29" spans="1:6" ht="15" customHeight="1" x14ac:dyDescent="0.65">
      <c r="A29" s="8"/>
      <c r="B29" s="21" t="s">
        <v>11</v>
      </c>
      <c r="C29" s="8"/>
      <c r="D29" s="8"/>
      <c r="E29" s="8"/>
      <c r="F29" s="8"/>
    </row>
    <row r="30" spans="1:6" ht="15" customHeight="1" x14ac:dyDescent="0.65">
      <c r="A30" s="9"/>
      <c r="B30" s="22" t="s">
        <v>28</v>
      </c>
      <c r="C30" s="11"/>
      <c r="D30" s="11"/>
      <c r="E30" s="11"/>
      <c r="F30" s="10"/>
    </row>
    <row r="31" spans="1:6" ht="15" customHeight="1" x14ac:dyDescent="0.65">
      <c r="A31" s="2" t="s">
        <v>2</v>
      </c>
      <c r="B31" s="23" t="s">
        <v>29</v>
      </c>
      <c r="C31" s="12">
        <v>169.67</v>
      </c>
      <c r="D31" s="13">
        <v>0.2</v>
      </c>
      <c r="E31" s="14">
        <v>10192</v>
      </c>
      <c r="F31" s="14">
        <v>4073478</v>
      </c>
    </row>
    <row r="32" spans="1:6" ht="15" customHeight="1" x14ac:dyDescent="0.65">
      <c r="A32" s="2" t="s">
        <v>2</v>
      </c>
      <c r="B32" s="23" t="s">
        <v>30</v>
      </c>
      <c r="C32" s="12">
        <v>169.41</v>
      </c>
      <c r="D32" s="13">
        <v>0.33</v>
      </c>
      <c r="E32" s="14">
        <v>4033</v>
      </c>
      <c r="F32" s="14">
        <v>1338689</v>
      </c>
    </row>
    <row r="33" spans="1:6" ht="15" customHeight="1" x14ac:dyDescent="0.65">
      <c r="A33" s="2" t="s">
        <v>2</v>
      </c>
      <c r="B33" s="23" t="s">
        <v>31</v>
      </c>
      <c r="C33" s="12">
        <v>168.8</v>
      </c>
      <c r="D33" s="13">
        <v>0.67</v>
      </c>
      <c r="E33" s="14">
        <v>824</v>
      </c>
      <c r="F33" s="14">
        <v>265939</v>
      </c>
    </row>
    <row r="34" spans="1:6" ht="15" customHeight="1" x14ac:dyDescent="0.65">
      <c r="A34" s="8"/>
      <c r="B34" s="21" t="s">
        <v>11</v>
      </c>
      <c r="C34" s="8"/>
      <c r="D34" s="8"/>
      <c r="E34" s="8"/>
      <c r="F34" s="8"/>
    </row>
    <row r="35" spans="1:6" ht="15" customHeight="1" x14ac:dyDescent="0.65">
      <c r="A35" s="9"/>
      <c r="B35" s="22" t="s">
        <v>32</v>
      </c>
      <c r="C35" s="11"/>
      <c r="D35" s="11"/>
      <c r="E35" s="11"/>
      <c r="F35" s="10"/>
    </row>
    <row r="36" spans="1:6" ht="15" customHeight="1" x14ac:dyDescent="0.65">
      <c r="A36" s="2" t="s">
        <v>2</v>
      </c>
      <c r="B36" s="23" t="s">
        <v>33</v>
      </c>
      <c r="C36" s="12">
        <v>169.46</v>
      </c>
      <c r="D36" s="13">
        <v>0.38</v>
      </c>
      <c r="E36" s="14">
        <v>3028</v>
      </c>
      <c r="F36" s="14">
        <v>1031311</v>
      </c>
    </row>
    <row r="37" spans="1:6" ht="15" customHeight="1" x14ac:dyDescent="0.65">
      <c r="A37" s="2" t="s">
        <v>2</v>
      </c>
      <c r="B37" s="23" t="s">
        <v>34</v>
      </c>
      <c r="C37" s="12">
        <v>169.77</v>
      </c>
      <c r="D37" s="13">
        <v>0.34</v>
      </c>
      <c r="E37" s="14">
        <v>3483</v>
      </c>
      <c r="F37" s="14">
        <v>1340677</v>
      </c>
    </row>
    <row r="38" spans="1:6" ht="15" customHeight="1" x14ac:dyDescent="0.65">
      <c r="A38" s="2" t="s">
        <v>2</v>
      </c>
      <c r="B38" s="23" t="s">
        <v>35</v>
      </c>
      <c r="C38" s="12">
        <v>170.02</v>
      </c>
      <c r="D38" s="13">
        <v>0.43</v>
      </c>
      <c r="E38" s="14">
        <v>2450</v>
      </c>
      <c r="F38" s="14">
        <v>782664</v>
      </c>
    </row>
    <row r="39" spans="1:6" ht="15" customHeight="1" x14ac:dyDescent="0.65">
      <c r="A39" s="2" t="s">
        <v>2</v>
      </c>
      <c r="B39" s="23" t="s">
        <v>36</v>
      </c>
      <c r="C39" s="12">
        <v>169.76</v>
      </c>
      <c r="D39" s="13">
        <v>0.46</v>
      </c>
      <c r="E39" s="14">
        <v>1799</v>
      </c>
      <c r="F39" s="14">
        <v>967485</v>
      </c>
    </row>
    <row r="40" spans="1:6" ht="15" customHeight="1" x14ac:dyDescent="0.65">
      <c r="A40" s="2" t="s">
        <v>2</v>
      </c>
      <c r="B40" s="23" t="s">
        <v>37</v>
      </c>
      <c r="C40" s="12">
        <v>168.91</v>
      </c>
      <c r="D40" s="13">
        <v>0.47</v>
      </c>
      <c r="E40" s="14">
        <v>2155</v>
      </c>
      <c r="F40" s="14">
        <v>791910</v>
      </c>
    </row>
    <row r="41" spans="1:6" ht="15" customHeight="1" x14ac:dyDescent="0.65">
      <c r="A41" s="2" t="s">
        <v>2</v>
      </c>
      <c r="B41" s="23" t="s">
        <v>38</v>
      </c>
      <c r="C41" s="12">
        <v>169.54</v>
      </c>
      <c r="D41" s="13">
        <v>0.52</v>
      </c>
      <c r="E41" s="14">
        <v>1390</v>
      </c>
      <c r="F41" s="14">
        <v>511660</v>
      </c>
    </row>
    <row r="42" spans="1:6" ht="15" customHeight="1" x14ac:dyDescent="0.65">
      <c r="A42" s="2" t="s">
        <v>2</v>
      </c>
      <c r="B42" s="23" t="s">
        <v>39</v>
      </c>
      <c r="C42" s="12">
        <v>168.83</v>
      </c>
      <c r="D42" s="13">
        <v>0.7</v>
      </c>
      <c r="E42" s="14">
        <v>744</v>
      </c>
      <c r="F42" s="14">
        <v>252399</v>
      </c>
    </row>
    <row r="43" spans="1:6" ht="15" customHeight="1" x14ac:dyDescent="0.65">
      <c r="A43" s="8"/>
      <c r="B43" s="21" t="s">
        <v>11</v>
      </c>
      <c r="C43" s="8"/>
      <c r="D43" s="8"/>
      <c r="E43" s="8"/>
      <c r="F43" s="8"/>
    </row>
    <row r="44" spans="1:6" ht="15" customHeight="1" x14ac:dyDescent="0.65">
      <c r="A44" s="9"/>
      <c r="B44" s="22" t="s">
        <v>40</v>
      </c>
      <c r="C44" s="11"/>
      <c r="D44" s="11"/>
      <c r="E44" s="11"/>
      <c r="F44" s="10"/>
    </row>
    <row r="45" spans="1:6" ht="15" customHeight="1" x14ac:dyDescent="0.65">
      <c r="A45" s="15"/>
      <c r="B45" s="24" t="s">
        <v>14</v>
      </c>
      <c r="C45" s="17"/>
      <c r="D45" s="17"/>
      <c r="E45" s="17"/>
      <c r="F45" s="16"/>
    </row>
    <row r="46" spans="1:6" ht="15" customHeight="1" x14ac:dyDescent="0.65">
      <c r="A46" s="2" t="s">
        <v>2</v>
      </c>
      <c r="B46" s="25" t="s">
        <v>17</v>
      </c>
      <c r="C46" s="12">
        <v>177.61</v>
      </c>
      <c r="D46" s="13">
        <v>0.56999999999999995</v>
      </c>
      <c r="E46" s="14">
        <v>846</v>
      </c>
      <c r="F46" s="14">
        <v>430423</v>
      </c>
    </row>
    <row r="47" spans="1:6" ht="15" customHeight="1" x14ac:dyDescent="0.65">
      <c r="A47" s="2" t="s">
        <v>2</v>
      </c>
      <c r="B47" s="25" t="s">
        <v>18</v>
      </c>
      <c r="C47" s="12">
        <v>177.65</v>
      </c>
      <c r="D47" s="13">
        <v>0.4</v>
      </c>
      <c r="E47" s="14">
        <v>1634</v>
      </c>
      <c r="F47" s="14">
        <v>570742</v>
      </c>
    </row>
    <row r="48" spans="1:6" ht="15" customHeight="1" x14ac:dyDescent="0.65">
      <c r="A48" s="2" t="s">
        <v>2</v>
      </c>
      <c r="B48" s="25" t="s">
        <v>19</v>
      </c>
      <c r="C48" s="12">
        <v>175.75</v>
      </c>
      <c r="D48" s="13">
        <v>0.4</v>
      </c>
      <c r="E48" s="14">
        <v>1392</v>
      </c>
      <c r="F48" s="14">
        <v>510641</v>
      </c>
    </row>
    <row r="49" spans="1:6" ht="15" customHeight="1" x14ac:dyDescent="0.65">
      <c r="A49" s="2" t="s">
        <v>2</v>
      </c>
      <c r="B49" s="25" t="s">
        <v>20</v>
      </c>
      <c r="C49" s="12">
        <v>174.97</v>
      </c>
      <c r="D49" s="13">
        <v>0.51</v>
      </c>
      <c r="E49" s="14">
        <v>1085</v>
      </c>
      <c r="F49" s="14">
        <v>449764</v>
      </c>
    </row>
    <row r="50" spans="1:6" ht="15" customHeight="1" x14ac:dyDescent="0.65">
      <c r="A50" s="2" t="s">
        <v>2</v>
      </c>
      <c r="B50" s="25" t="s">
        <v>21</v>
      </c>
      <c r="C50" s="12">
        <v>173.82</v>
      </c>
      <c r="D50" s="13">
        <v>0.5</v>
      </c>
      <c r="E50" s="14">
        <v>854</v>
      </c>
      <c r="F50" s="14">
        <v>319504</v>
      </c>
    </row>
    <row r="51" spans="1:6" ht="15" customHeight="1" x14ac:dyDescent="0.65">
      <c r="A51" s="2" t="s">
        <v>2</v>
      </c>
      <c r="B51" s="25" t="s">
        <v>22</v>
      </c>
      <c r="C51" s="12">
        <v>172.5</v>
      </c>
      <c r="D51" s="13">
        <v>0.6</v>
      </c>
      <c r="E51" s="14">
        <v>668</v>
      </c>
      <c r="F51" s="14">
        <v>306744</v>
      </c>
    </row>
    <row r="52" spans="1:6" ht="15" customHeight="1" x14ac:dyDescent="0.65">
      <c r="A52" s="2" t="s">
        <v>2</v>
      </c>
      <c r="B52" s="25" t="s">
        <v>23</v>
      </c>
      <c r="C52" s="12">
        <v>170.28</v>
      </c>
      <c r="D52" s="13">
        <v>0.83</v>
      </c>
      <c r="E52" s="14">
        <v>317</v>
      </c>
      <c r="F52" s="14">
        <v>145429</v>
      </c>
    </row>
    <row r="53" spans="1:6" ht="15" customHeight="1" x14ac:dyDescent="0.65">
      <c r="A53" s="15"/>
      <c r="B53" s="24" t="s">
        <v>15</v>
      </c>
      <c r="C53" s="17"/>
      <c r="D53" s="17"/>
      <c r="E53" s="17"/>
      <c r="F53" s="16"/>
    </row>
    <row r="54" spans="1:6" ht="15" customHeight="1" x14ac:dyDescent="0.65">
      <c r="A54" s="2" t="s">
        <v>2</v>
      </c>
      <c r="B54" s="25" t="s">
        <v>17</v>
      </c>
      <c r="C54" s="12">
        <v>165.93</v>
      </c>
      <c r="D54" s="13">
        <v>0.48</v>
      </c>
      <c r="E54" s="14">
        <v>935</v>
      </c>
      <c r="F54" s="14">
        <v>420177</v>
      </c>
    </row>
    <row r="55" spans="1:6" ht="15" customHeight="1" x14ac:dyDescent="0.65">
      <c r="A55" s="2" t="s">
        <v>2</v>
      </c>
      <c r="B55" s="25" t="s">
        <v>18</v>
      </c>
      <c r="C55" s="12">
        <v>164.87</v>
      </c>
      <c r="D55" s="13">
        <v>0.35</v>
      </c>
      <c r="E55" s="14">
        <v>1894</v>
      </c>
      <c r="F55" s="14">
        <v>613149</v>
      </c>
    </row>
    <row r="56" spans="1:6" ht="15" customHeight="1" x14ac:dyDescent="0.65">
      <c r="A56" s="2" t="s">
        <v>2</v>
      </c>
      <c r="B56" s="25" t="s">
        <v>19</v>
      </c>
      <c r="C56" s="12">
        <v>164.39</v>
      </c>
      <c r="D56" s="13">
        <v>0.42</v>
      </c>
      <c r="E56" s="14">
        <v>1473</v>
      </c>
      <c r="F56" s="14">
        <v>523009</v>
      </c>
    </row>
    <row r="57" spans="1:6" ht="15" customHeight="1" x14ac:dyDescent="0.65">
      <c r="A57" s="2" t="s">
        <v>2</v>
      </c>
      <c r="B57" s="25" t="s">
        <v>20</v>
      </c>
      <c r="C57" s="12">
        <v>164.07</v>
      </c>
      <c r="D57" s="13">
        <v>0.42</v>
      </c>
      <c r="E57" s="14">
        <v>1298</v>
      </c>
      <c r="F57" s="14">
        <v>489816</v>
      </c>
    </row>
    <row r="58" spans="1:6" ht="15" customHeight="1" x14ac:dyDescent="0.65">
      <c r="A58" s="2" t="s">
        <v>2</v>
      </c>
      <c r="B58" s="25" t="s">
        <v>21</v>
      </c>
      <c r="C58" s="12">
        <v>162.88</v>
      </c>
      <c r="D58" s="13">
        <v>0.39</v>
      </c>
      <c r="E58" s="14">
        <v>1130</v>
      </c>
      <c r="F58" s="14">
        <v>349799</v>
      </c>
    </row>
    <row r="59" spans="1:6" ht="15" customHeight="1" x14ac:dyDescent="0.65">
      <c r="A59" s="2" t="s">
        <v>2</v>
      </c>
      <c r="B59" s="25" t="s">
        <v>22</v>
      </c>
      <c r="C59" s="12">
        <v>162.54</v>
      </c>
      <c r="D59" s="13">
        <v>0.46</v>
      </c>
      <c r="E59" s="14">
        <v>1002</v>
      </c>
      <c r="F59" s="14">
        <v>351323</v>
      </c>
    </row>
    <row r="60" spans="1:6" ht="15" customHeight="1" x14ac:dyDescent="0.65">
      <c r="A60" s="2" t="s">
        <v>2</v>
      </c>
      <c r="B60" s="25" t="s">
        <v>23</v>
      </c>
      <c r="C60" s="12">
        <v>160.88</v>
      </c>
      <c r="D60" s="13">
        <v>0.76</v>
      </c>
      <c r="E60" s="14">
        <v>521</v>
      </c>
      <c r="F60" s="14">
        <v>197588</v>
      </c>
    </row>
    <row r="61" spans="1:6" ht="15" customHeight="1" x14ac:dyDescent="0.65">
      <c r="A61" s="8"/>
      <c r="B61" s="21" t="s">
        <v>11</v>
      </c>
      <c r="C61" s="8"/>
      <c r="D61" s="8"/>
      <c r="E61" s="8"/>
      <c r="F61" s="8"/>
    </row>
    <row r="62" spans="1:6" ht="15" customHeight="1" x14ac:dyDescent="0.65">
      <c r="A62" s="9"/>
      <c r="B62" s="22" t="s">
        <v>41</v>
      </c>
      <c r="C62" s="11"/>
      <c r="D62" s="11"/>
      <c r="E62" s="11"/>
      <c r="F62" s="10"/>
    </row>
    <row r="63" spans="1:6" ht="15" customHeight="1" x14ac:dyDescent="0.65">
      <c r="A63" s="15"/>
      <c r="B63" s="24" t="s">
        <v>14</v>
      </c>
      <c r="C63" s="17"/>
      <c r="D63" s="17"/>
      <c r="E63" s="17"/>
      <c r="F63" s="16"/>
    </row>
    <row r="64" spans="1:6" ht="15" customHeight="1" x14ac:dyDescent="0.65">
      <c r="A64" s="2" t="s">
        <v>2</v>
      </c>
      <c r="B64" s="25" t="s">
        <v>25</v>
      </c>
      <c r="C64" s="12">
        <v>171.85</v>
      </c>
      <c r="D64" s="13">
        <v>0.59</v>
      </c>
      <c r="E64" s="14">
        <v>797</v>
      </c>
      <c r="F64" s="14">
        <v>334750</v>
      </c>
    </row>
    <row r="65" spans="1:11" ht="15" customHeight="1" x14ac:dyDescent="0.65">
      <c r="A65" s="2" t="s">
        <v>2</v>
      </c>
      <c r="B65" s="25" t="s">
        <v>26</v>
      </c>
      <c r="C65" s="12">
        <v>174.98</v>
      </c>
      <c r="D65" s="13">
        <v>0.27</v>
      </c>
      <c r="E65" s="14">
        <v>3225</v>
      </c>
      <c r="F65" s="14">
        <v>1234675</v>
      </c>
    </row>
    <row r="66" spans="1:11" ht="15" customHeight="1" x14ac:dyDescent="0.65">
      <c r="A66" s="2" t="s">
        <v>2</v>
      </c>
      <c r="B66" s="25" t="s">
        <v>27</v>
      </c>
      <c r="C66" s="12">
        <v>176.57</v>
      </c>
      <c r="D66" s="13">
        <v>0.38</v>
      </c>
      <c r="E66" s="14">
        <v>1928</v>
      </c>
      <c r="F66" s="14">
        <v>732905</v>
      </c>
    </row>
    <row r="67" spans="1:11" ht="15" customHeight="1" x14ac:dyDescent="0.65">
      <c r="A67" s="15"/>
      <c r="B67" s="24" t="s">
        <v>15</v>
      </c>
      <c r="C67" s="17"/>
      <c r="D67" s="17"/>
      <c r="E67" s="17"/>
      <c r="F67" s="16"/>
    </row>
    <row r="68" spans="1:11" ht="15" customHeight="1" x14ac:dyDescent="0.65">
      <c r="A68" s="2" t="s">
        <v>2</v>
      </c>
      <c r="B68" s="25" t="s">
        <v>25</v>
      </c>
      <c r="C68" s="12">
        <v>161.77000000000001</v>
      </c>
      <c r="D68" s="13">
        <v>0.37</v>
      </c>
      <c r="E68" s="14">
        <v>1952</v>
      </c>
      <c r="F68" s="14">
        <v>705676</v>
      </c>
    </row>
    <row r="69" spans="1:11" ht="15" customHeight="1" x14ac:dyDescent="0.65">
      <c r="A69" s="2" t="s">
        <v>2</v>
      </c>
      <c r="B69" s="25" t="s">
        <v>26</v>
      </c>
      <c r="C69" s="12">
        <v>164.25</v>
      </c>
      <c r="D69" s="13">
        <v>0.22</v>
      </c>
      <c r="E69" s="14">
        <v>4245</v>
      </c>
      <c r="F69" s="14">
        <v>1467157</v>
      </c>
    </row>
    <row r="70" spans="1:11" ht="15" customHeight="1" x14ac:dyDescent="0.65">
      <c r="A70" s="2" t="s">
        <v>2</v>
      </c>
      <c r="B70" s="25" t="s">
        <v>27</v>
      </c>
      <c r="C70" s="12">
        <v>165.45</v>
      </c>
      <c r="D70" s="13">
        <v>0.48</v>
      </c>
      <c r="E70" s="14">
        <v>1119</v>
      </c>
      <c r="F70" s="14">
        <v>351120</v>
      </c>
    </row>
    <row r="71" spans="1:11" ht="15" customHeight="1" x14ac:dyDescent="0.65">
      <c r="A71" s="18"/>
      <c r="B71" s="26" t="s">
        <v>11</v>
      </c>
      <c r="C71" s="18"/>
      <c r="D71" s="18"/>
      <c r="E71" s="18"/>
      <c r="F71" s="18"/>
    </row>
    <row r="72" spans="1:11" ht="15" customHeight="1" x14ac:dyDescent="0.65">
      <c r="A72" s="19"/>
      <c r="B72" s="19" t="s">
        <v>42</v>
      </c>
      <c r="C72" s="19"/>
      <c r="D72" s="19"/>
      <c r="E72" s="19"/>
      <c r="F72" s="19"/>
      <c r="G72" s="19"/>
      <c r="H72" s="19"/>
      <c r="I72" s="19"/>
      <c r="J72" s="19"/>
      <c r="K72" s="19"/>
    </row>
    <row r="73" spans="1:11" ht="15" customHeight="1" x14ac:dyDescent="0.65">
      <c r="A73" s="19"/>
      <c r="B73" s="19" t="s">
        <v>43</v>
      </c>
      <c r="C73" s="19"/>
      <c r="D73" s="19"/>
      <c r="E73" s="19"/>
      <c r="F73" s="19"/>
      <c r="G73" s="19"/>
      <c r="H73" s="19"/>
      <c r="I73" s="19"/>
      <c r="J73" s="19"/>
      <c r="K73" s="19"/>
    </row>
    <row r="74" spans="1:11" ht="15" customHeight="1" x14ac:dyDescent="0.65">
      <c r="A74" s="19"/>
      <c r="B74" s="19" t="s">
        <v>11</v>
      </c>
      <c r="C74" s="19"/>
      <c r="D74" s="19"/>
      <c r="E74" s="19"/>
      <c r="F74" s="19"/>
      <c r="G74" s="19"/>
      <c r="H74" s="19"/>
      <c r="I74" s="19"/>
      <c r="J74" s="19"/>
      <c r="K74" s="19"/>
    </row>
    <row r="75" spans="1:11" ht="15" customHeight="1" x14ac:dyDescent="0.65">
      <c r="A75" s="19"/>
      <c r="B75" s="19" t="s">
        <v>44</v>
      </c>
      <c r="C75" s="19"/>
      <c r="D75" s="19"/>
      <c r="E75" s="19"/>
      <c r="F75" s="19"/>
      <c r="G75" s="19"/>
      <c r="H75" s="19"/>
      <c r="I75" s="19"/>
      <c r="J75" s="19"/>
      <c r="K75" s="19"/>
    </row>
    <row r="76" spans="1:11" ht="15" customHeight="1" x14ac:dyDescent="0.65">
      <c r="A76" s="19"/>
      <c r="B76" s="19" t="s">
        <v>45</v>
      </c>
      <c r="C76" s="19"/>
      <c r="D76" s="19"/>
      <c r="E76" s="19"/>
      <c r="F76" s="19"/>
      <c r="G76" s="19"/>
      <c r="H76" s="19"/>
      <c r="I76" s="19"/>
      <c r="J76" s="19"/>
      <c r="K76" s="19"/>
    </row>
    <row r="77" spans="1:11" ht="15" customHeight="1" x14ac:dyDescent="0.65">
      <c r="A77" s="19"/>
      <c r="B77" s="19" t="s">
        <v>46</v>
      </c>
      <c r="C77" s="19"/>
      <c r="D77" s="19"/>
      <c r="E77" s="19"/>
      <c r="F77" s="19"/>
      <c r="G77" s="19"/>
      <c r="H77" s="19"/>
      <c r="I77" s="19"/>
      <c r="J77" s="19"/>
      <c r="K77" s="19"/>
    </row>
  </sheetData>
  <mergeCells count="8">
    <mergeCell ref="A8:B8"/>
    <mergeCell ref="A9:F9"/>
    <mergeCell ref="A1:K1"/>
    <mergeCell ref="A2:K2"/>
    <mergeCell ref="A4:K4"/>
    <mergeCell ref="A5:K5"/>
    <mergeCell ref="A7:B7"/>
    <mergeCell ref="C7:D7"/>
  </mergeCells>
  <pageMargins left="0.5" right="0.5" top="0.5" bottom="0.5" header="0.4921259845" footer="0.5"/>
  <pageSetup paperSize="9" fitToHeight="2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588C4-7BEF-4F84-B2CB-5199F3461915}">
  <dimension ref="A1:E8"/>
  <sheetViews>
    <sheetView workbookViewId="0">
      <selection activeCell="D8" sqref="D8"/>
    </sheetView>
  </sheetViews>
  <sheetFormatPr defaultRowHeight="14.25" x14ac:dyDescent="0.65"/>
  <sheetData>
    <row r="1" spans="1:5" x14ac:dyDescent="0.65">
      <c r="A1" t="s">
        <v>68</v>
      </c>
      <c r="B1" t="s">
        <v>69</v>
      </c>
      <c r="C1" t="s">
        <v>70</v>
      </c>
      <c r="D1" t="s">
        <v>71</v>
      </c>
    </row>
    <row r="2" spans="1:5" x14ac:dyDescent="0.65">
      <c r="A2">
        <v>3</v>
      </c>
      <c r="B2">
        <f>+A2-$A$8</f>
        <v>0.20000000000000018</v>
      </c>
      <c r="C2">
        <f>+B2^2</f>
        <v>4.000000000000007E-2</v>
      </c>
      <c r="D2">
        <f>+A2^2</f>
        <v>9</v>
      </c>
    </row>
    <row r="3" spans="1:5" x14ac:dyDescent="0.65">
      <c r="A3">
        <v>4</v>
      </c>
      <c r="B3">
        <f>+A3-$A$8</f>
        <v>1.2000000000000002</v>
      </c>
      <c r="C3">
        <f>+B3^2</f>
        <v>1.4400000000000004</v>
      </c>
      <c r="D3">
        <f>+A3^2</f>
        <v>16</v>
      </c>
    </row>
    <row r="4" spans="1:5" x14ac:dyDescent="0.65">
      <c r="A4">
        <v>1</v>
      </c>
      <c r="B4">
        <f>+A4-$A$8</f>
        <v>-1.7999999999999998</v>
      </c>
      <c r="C4">
        <f>+B4^2</f>
        <v>3.2399999999999993</v>
      </c>
      <c r="D4">
        <f>+A4^2</f>
        <v>1</v>
      </c>
    </row>
    <row r="5" spans="1:5" x14ac:dyDescent="0.65">
      <c r="A5">
        <v>2</v>
      </c>
      <c r="B5">
        <f>+A5-$A$8</f>
        <v>-0.79999999999999982</v>
      </c>
      <c r="C5">
        <f>+B5^2</f>
        <v>0.63999999999999968</v>
      </c>
      <c r="D5">
        <f>+A5^2</f>
        <v>4</v>
      </c>
    </row>
    <row r="6" spans="1:5" x14ac:dyDescent="0.65">
      <c r="A6">
        <v>4</v>
      </c>
      <c r="B6">
        <f>+A6-$A$8</f>
        <v>1.2000000000000002</v>
      </c>
      <c r="C6">
        <f>+B6^2</f>
        <v>1.4400000000000004</v>
      </c>
      <c r="D6">
        <f>+A6^2</f>
        <v>16</v>
      </c>
    </row>
    <row r="8" spans="1:5" x14ac:dyDescent="0.65">
      <c r="A8">
        <f>AVERAGE(A2:A6)</f>
        <v>2.8</v>
      </c>
      <c r="B8">
        <f>+SUM(B2:B6)</f>
        <v>0</v>
      </c>
      <c r="C8">
        <f>+SUM(C2:C6)/5</f>
        <v>1.3599999999999999</v>
      </c>
      <c r="D8">
        <f>+SUM(D2:D6)/5</f>
        <v>9.1999999999999993</v>
      </c>
      <c r="E8">
        <f>+D8-A8^2</f>
        <v>1.3600000000000003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F03A-B7A2-4A3A-A0FC-E0D8DD238473}">
  <dimension ref="A1:W24"/>
  <sheetViews>
    <sheetView topLeftCell="F11" zoomScale="112" zoomScaleNormal="55" workbookViewId="0">
      <selection activeCell="O22" sqref="O22"/>
    </sheetView>
  </sheetViews>
  <sheetFormatPr defaultRowHeight="14.5" x14ac:dyDescent="0.7"/>
  <cols>
    <col min="1" max="1" width="19.70703125" style="30" customWidth="1"/>
    <col min="2" max="8" width="10.375" bestFit="1" customWidth="1"/>
    <col min="9" max="9" width="10.75" customWidth="1"/>
    <col min="10" max="11" width="10.375" bestFit="1" customWidth="1"/>
    <col min="12" max="12" width="12.25" bestFit="1" customWidth="1"/>
    <col min="13" max="13" width="10.375" bestFit="1" customWidth="1"/>
    <col min="14" max="14" width="12.25" bestFit="1" customWidth="1"/>
    <col min="15" max="20" width="10.375" bestFit="1" customWidth="1"/>
    <col min="21" max="21" width="18.875" bestFit="1" customWidth="1"/>
    <col min="22" max="23" width="8.70703125" bestFit="1" customWidth="1"/>
  </cols>
  <sheetData>
    <row r="1" spans="1:23" s="30" customFormat="1" ht="25.25" x14ac:dyDescent="1.05">
      <c r="A1" s="29"/>
      <c r="B1" s="29">
        <f>2022-20</f>
        <v>2002</v>
      </c>
      <c r="C1" s="29">
        <f t="shared" ref="C1:T1" si="0">+B1-5</f>
        <v>1997</v>
      </c>
      <c r="D1" s="29">
        <f t="shared" si="0"/>
        <v>1992</v>
      </c>
      <c r="E1" s="29">
        <f t="shared" si="0"/>
        <v>1987</v>
      </c>
      <c r="F1" s="29">
        <f t="shared" si="0"/>
        <v>1982</v>
      </c>
      <c r="G1" s="29">
        <f t="shared" si="0"/>
        <v>1977</v>
      </c>
      <c r="H1" s="29">
        <f t="shared" si="0"/>
        <v>1972</v>
      </c>
      <c r="I1" s="29">
        <f t="shared" si="0"/>
        <v>1967</v>
      </c>
      <c r="J1" s="29">
        <f t="shared" si="0"/>
        <v>1962</v>
      </c>
      <c r="K1" s="29">
        <f t="shared" si="0"/>
        <v>1957</v>
      </c>
      <c r="L1" s="29">
        <f t="shared" si="0"/>
        <v>1952</v>
      </c>
      <c r="M1" s="29">
        <f t="shared" si="0"/>
        <v>1947</v>
      </c>
      <c r="N1" s="29">
        <f t="shared" si="0"/>
        <v>1942</v>
      </c>
      <c r="O1" s="29">
        <f t="shared" si="0"/>
        <v>1937</v>
      </c>
      <c r="P1" s="29">
        <f t="shared" si="0"/>
        <v>1932</v>
      </c>
      <c r="Q1" s="29">
        <f t="shared" si="0"/>
        <v>1927</v>
      </c>
      <c r="R1" s="29">
        <f t="shared" si="0"/>
        <v>1922</v>
      </c>
      <c r="S1" s="29">
        <f t="shared" si="0"/>
        <v>1917</v>
      </c>
      <c r="T1" s="29">
        <f t="shared" si="0"/>
        <v>1912</v>
      </c>
    </row>
    <row r="2" spans="1:23" ht="25.25" x14ac:dyDescent="1.05">
      <c r="A2" s="31" t="s">
        <v>17</v>
      </c>
      <c r="B2" s="33">
        <v>165.39</v>
      </c>
      <c r="C2" s="33">
        <v>165.8</v>
      </c>
      <c r="D2" s="33">
        <v>166.1</v>
      </c>
      <c r="E2" s="33">
        <v>166.93</v>
      </c>
      <c r="F2" s="33">
        <v>166.27</v>
      </c>
      <c r="G2" s="33">
        <v>166.04</v>
      </c>
      <c r="H2" s="33">
        <v>165.93</v>
      </c>
    </row>
    <row r="3" spans="1:23" ht="26" thickBot="1" x14ac:dyDescent="1.2">
      <c r="A3" s="31" t="s">
        <v>18</v>
      </c>
      <c r="D3" s="28">
        <v>165.99</v>
      </c>
      <c r="E3" s="28">
        <v>165.99</v>
      </c>
      <c r="F3" s="28">
        <v>166.31</v>
      </c>
      <c r="G3" s="28">
        <v>166.03</v>
      </c>
      <c r="H3" s="28">
        <v>165.6</v>
      </c>
      <c r="I3" s="28">
        <v>165.65</v>
      </c>
      <c r="J3" s="36">
        <v>164.87</v>
      </c>
    </row>
    <row r="4" spans="1:23" ht="25.25" x14ac:dyDescent="1.05">
      <c r="A4" s="31" t="s">
        <v>19</v>
      </c>
      <c r="F4" s="28">
        <v>166.28</v>
      </c>
      <c r="G4" s="28">
        <v>166.2</v>
      </c>
      <c r="H4" s="28">
        <v>165.49</v>
      </c>
      <c r="I4" s="34">
        <v>165.52</v>
      </c>
      <c r="J4" s="38">
        <v>165.23</v>
      </c>
      <c r="K4" s="39">
        <v>164.37</v>
      </c>
      <c r="L4" s="40">
        <v>164.39</v>
      </c>
    </row>
    <row r="5" spans="1:23" ht="25.25" x14ac:dyDescent="1.05">
      <c r="A5" s="31" t="s">
        <v>20</v>
      </c>
      <c r="H5" s="28">
        <v>165.31</v>
      </c>
      <c r="I5" s="34">
        <v>165.13</v>
      </c>
      <c r="J5" s="41">
        <v>165.17</v>
      </c>
      <c r="K5" s="42">
        <v>164.58</v>
      </c>
      <c r="L5" s="43">
        <v>163.69</v>
      </c>
      <c r="M5" s="35">
        <v>163.63999999999999</v>
      </c>
      <c r="N5" s="28">
        <v>164.07</v>
      </c>
    </row>
    <row r="6" spans="1:23" ht="26" thickBot="1" x14ac:dyDescent="1.2">
      <c r="A6" s="31" t="s">
        <v>21</v>
      </c>
      <c r="J6" s="44">
        <v>164.79</v>
      </c>
      <c r="K6" s="45">
        <v>163.98</v>
      </c>
      <c r="L6" s="46">
        <v>163.79</v>
      </c>
      <c r="M6" s="35">
        <v>163.26</v>
      </c>
      <c r="N6" s="28">
        <v>163.21</v>
      </c>
      <c r="O6" s="28">
        <v>162.97999999999999</v>
      </c>
      <c r="P6" s="28">
        <v>162.88</v>
      </c>
    </row>
    <row r="7" spans="1:23" ht="25.25" x14ac:dyDescent="1.05">
      <c r="A7" s="31" t="s">
        <v>22</v>
      </c>
      <c r="L7" s="37">
        <v>162.97</v>
      </c>
      <c r="M7" s="28">
        <v>162.75</v>
      </c>
      <c r="N7" s="28">
        <v>163.04</v>
      </c>
      <c r="O7" s="28">
        <v>162.76</v>
      </c>
      <c r="P7" s="28">
        <v>162.86000000000001</v>
      </c>
      <c r="Q7" s="28">
        <v>162.26</v>
      </c>
      <c r="R7" s="28">
        <v>162.54</v>
      </c>
    </row>
    <row r="8" spans="1:23" ht="25.25" x14ac:dyDescent="1.05">
      <c r="A8" s="31" t="s">
        <v>23</v>
      </c>
      <c r="N8" s="32">
        <v>161.32</v>
      </c>
      <c r="O8" s="32">
        <v>161.19</v>
      </c>
      <c r="P8" s="32">
        <v>161.15</v>
      </c>
      <c r="Q8" s="32">
        <v>161.63</v>
      </c>
      <c r="R8" s="32">
        <v>161.49</v>
      </c>
      <c r="S8" s="32">
        <v>160.54</v>
      </c>
      <c r="T8" s="32">
        <v>160.88</v>
      </c>
    </row>
    <row r="11" spans="1:23" ht="26" thickBot="1" x14ac:dyDescent="1.2">
      <c r="J11" s="29">
        <v>1962</v>
      </c>
      <c r="K11" s="29">
        <v>1957</v>
      </c>
      <c r="L11" s="29">
        <v>1952</v>
      </c>
      <c r="M11" s="50" t="s">
        <v>53</v>
      </c>
      <c r="U11" s="50" t="s">
        <v>60</v>
      </c>
      <c r="V11" s="48"/>
      <c r="W11" s="48"/>
    </row>
    <row r="12" spans="1:23" ht="25.25" x14ac:dyDescent="1.05">
      <c r="I12" s="57" t="s">
        <v>19</v>
      </c>
      <c r="J12" s="38">
        <v>165.23</v>
      </c>
      <c r="K12" s="39">
        <v>164.37</v>
      </c>
      <c r="L12" s="40">
        <v>164.39</v>
      </c>
      <c r="M12" s="47">
        <f>AVERAGE(J12:L12)</f>
        <v>164.66333333333333</v>
      </c>
      <c r="N12" s="48">
        <f>+(M12-$M$15)^2</f>
        <v>4.8399999999999499E-2</v>
      </c>
      <c r="Q12" s="64">
        <f>+$M$15+$M12-$M$15+J$15-$M$15</f>
        <v>165.28333333333336</v>
      </c>
      <c r="R12" s="64">
        <f t="shared" ref="R12:S14" si="1">+$M$15+$M12-$M$15+K$15-$M$15</f>
        <v>164.53000000000003</v>
      </c>
      <c r="S12" s="64">
        <f t="shared" si="1"/>
        <v>164.17666666666668</v>
      </c>
      <c r="U12" s="79">
        <f>+J12-Q12</f>
        <v>-5.3333333333370092E-2</v>
      </c>
      <c r="V12" s="79">
        <f>+K12-R12</f>
        <v>-0.16000000000002501</v>
      </c>
      <c r="W12" s="79">
        <f>+L12-S12</f>
        <v>0.21333333333330984</v>
      </c>
    </row>
    <row r="13" spans="1:23" ht="25.25" x14ac:dyDescent="1.05">
      <c r="I13" s="57" t="s">
        <v>20</v>
      </c>
      <c r="J13" s="41">
        <v>165.17</v>
      </c>
      <c r="K13" s="42">
        <v>164.58</v>
      </c>
      <c r="L13" s="43">
        <v>163.69</v>
      </c>
      <c r="M13" s="47">
        <f>AVERAGE(J13:L13)</f>
        <v>164.48</v>
      </c>
      <c r="N13" s="48">
        <f>+(M13-$M$15)^2</f>
        <v>1.3444444444440831E-3</v>
      </c>
      <c r="Q13" s="64">
        <f t="shared" ref="Q13:Q14" si="2">+$M$15+$M13-$M$15+J$15-$M$15</f>
        <v>165.09999999999997</v>
      </c>
      <c r="R13" s="64">
        <f t="shared" si="1"/>
        <v>164.34666666666664</v>
      </c>
      <c r="S13" s="64">
        <f t="shared" si="1"/>
        <v>163.99333333333328</v>
      </c>
      <c r="U13" s="79">
        <f t="shared" ref="U13:W14" si="3">+J13-Q13</f>
        <v>7.00000000000216E-2</v>
      </c>
      <c r="V13" s="79">
        <f t="shared" si="3"/>
        <v>0.23333333333337691</v>
      </c>
      <c r="W13" s="79">
        <f t="shared" si="3"/>
        <v>-0.30333333333328483</v>
      </c>
    </row>
    <row r="14" spans="1:23" ht="26" thickBot="1" x14ac:dyDescent="1.2">
      <c r="I14" s="57" t="s">
        <v>21</v>
      </c>
      <c r="J14" s="44">
        <v>164.79</v>
      </c>
      <c r="K14" s="45">
        <v>163.98</v>
      </c>
      <c r="L14" s="46">
        <v>163.79</v>
      </c>
      <c r="M14" s="47">
        <f>AVERAGE(J14:L14)</f>
        <v>164.18666666666664</v>
      </c>
      <c r="N14" s="48">
        <f>+(M14-$M$15)^2</f>
        <v>6.5877777777789262E-2</v>
      </c>
      <c r="Q14" s="64">
        <f t="shared" si="2"/>
        <v>164.80666666666667</v>
      </c>
      <c r="R14" s="64">
        <f t="shared" si="1"/>
        <v>164.05333333333334</v>
      </c>
      <c r="S14" s="64">
        <f t="shared" si="1"/>
        <v>163.69999999999999</v>
      </c>
      <c r="U14" s="79">
        <f t="shared" si="3"/>
        <v>-1.666666666667993E-2</v>
      </c>
      <c r="V14" s="79">
        <f t="shared" si="3"/>
        <v>-7.3333333333351902E-2</v>
      </c>
      <c r="W14" s="79">
        <f t="shared" si="3"/>
        <v>9.0000000000003411E-2</v>
      </c>
    </row>
    <row r="15" spans="1:23" ht="25.25" x14ac:dyDescent="1.05">
      <c r="I15" s="58" t="s">
        <v>53</v>
      </c>
      <c r="J15" s="47">
        <f>AVERAGE(J12:J14)</f>
        <v>165.0633333333333</v>
      </c>
      <c r="K15" s="47">
        <f>AVERAGE(K12:K14)</f>
        <v>164.31000000000003</v>
      </c>
      <c r="L15" s="47">
        <f>AVERAGE(L12:L14)</f>
        <v>163.95666666666668</v>
      </c>
      <c r="M15" s="49">
        <f>AVERAGE(J12:L14)</f>
        <v>164.44333333333333</v>
      </c>
      <c r="P15" s="56"/>
    </row>
    <row r="16" spans="1:23" ht="25" x14ac:dyDescent="1">
      <c r="I16" s="59" t="s">
        <v>56</v>
      </c>
      <c r="J16" s="48">
        <f>+(J15-$M15)^2</f>
        <v>0.38439999999997038</v>
      </c>
      <c r="K16" s="48">
        <f>+(K15-$M15)^2</f>
        <v>1.7777777777768178E-2</v>
      </c>
      <c r="L16" s="48">
        <f>+(L15-$M15)^2</f>
        <v>0.23684444444442859</v>
      </c>
      <c r="U16" s="65" t="s">
        <v>61</v>
      </c>
    </row>
    <row r="17" spans="6:23" ht="18" x14ac:dyDescent="0.8">
      <c r="I17" s="59"/>
    </row>
    <row r="18" spans="6:23" ht="18" x14ac:dyDescent="0.8">
      <c r="I18" s="59"/>
      <c r="U18">
        <f t="shared" ref="U18:W20" si="4">+U12^2</f>
        <v>2.8444444444483655E-3</v>
      </c>
      <c r="V18">
        <f t="shared" si="4"/>
        <v>2.5600000000008005E-2</v>
      </c>
      <c r="W18">
        <f t="shared" si="4"/>
        <v>4.5511111111101087E-2</v>
      </c>
    </row>
    <row r="19" spans="6:23" ht="18" x14ac:dyDescent="0.8">
      <c r="I19" s="59"/>
      <c r="U19">
        <f t="shared" si="4"/>
        <v>4.9000000000030243E-3</v>
      </c>
      <c r="V19">
        <f t="shared" si="4"/>
        <v>5.4444444444464779E-2</v>
      </c>
      <c r="W19">
        <f t="shared" si="4"/>
        <v>9.2011111111081678E-2</v>
      </c>
    </row>
    <row r="20" spans="6:23" ht="25.25" x14ac:dyDescent="1.05">
      <c r="I20" s="68" t="s">
        <v>63</v>
      </c>
      <c r="J20" s="69"/>
      <c r="K20" s="70"/>
      <c r="L20" s="66" t="s">
        <v>64</v>
      </c>
      <c r="M20" s="29" t="s">
        <v>65</v>
      </c>
      <c r="N20" s="29" t="s">
        <v>66</v>
      </c>
      <c r="O20" s="29" t="s">
        <v>67</v>
      </c>
      <c r="U20">
        <f t="shared" si="4"/>
        <v>2.7777777777821992E-4</v>
      </c>
      <c r="V20">
        <f t="shared" si="4"/>
        <v>5.3777777777805008E-3</v>
      </c>
      <c r="W20">
        <f t="shared" si="4"/>
        <v>8.1000000000006137E-3</v>
      </c>
    </row>
    <row r="21" spans="6:23" ht="25.25" x14ac:dyDescent="1.05">
      <c r="F21" s="50" t="s">
        <v>58</v>
      </c>
      <c r="G21" s="48">
        <v>1500</v>
      </c>
      <c r="H21" s="48"/>
      <c r="I21" s="74" t="s">
        <v>54</v>
      </c>
      <c r="J21" s="75"/>
      <c r="K21" s="76"/>
      <c r="L21" s="67">
        <f>+(N12+N13+N14)*G21*3</f>
        <v>520.3000000000477</v>
      </c>
      <c r="M21" s="27">
        <v>2</v>
      </c>
      <c r="N21" s="27">
        <f>+L21/M21</f>
        <v>260.15000000002385</v>
      </c>
      <c r="O21" s="29">
        <f>+N21/N$24</f>
        <v>4.3371188817240149</v>
      </c>
    </row>
    <row r="22" spans="6:23" ht="25.25" x14ac:dyDescent="1.05">
      <c r="F22" s="48"/>
      <c r="G22" s="48"/>
      <c r="H22" s="48"/>
      <c r="I22" s="77" t="s">
        <v>55</v>
      </c>
      <c r="J22" s="78"/>
      <c r="K22" s="67"/>
      <c r="L22" s="67">
        <f>+(J16+K16+L16)*G21*3</f>
        <v>2875.5999999997521</v>
      </c>
      <c r="M22" s="27">
        <v>2</v>
      </c>
      <c r="N22" s="27">
        <f>+L22/M22</f>
        <v>1437.799999999876</v>
      </c>
      <c r="O22" s="29">
        <f>+N22/N$24</f>
        <v>23.970438316900552</v>
      </c>
    </row>
    <row r="23" spans="6:23" ht="25.25" x14ac:dyDescent="1.05">
      <c r="F23" s="50" t="s">
        <v>59</v>
      </c>
      <c r="G23" s="48">
        <f>+(0.4/2)^2*(G21-1)*G21</f>
        <v>89940.000000000029</v>
      </c>
      <c r="H23" s="48"/>
      <c r="I23" s="68" t="s">
        <v>62</v>
      </c>
      <c r="J23" s="75"/>
      <c r="K23" s="76"/>
      <c r="L23" s="67">
        <f>+(SUM(U18:W20))*G21</f>
        <v>358.5999999999994</v>
      </c>
      <c r="M23" s="27">
        <f>2*2</f>
        <v>4</v>
      </c>
      <c r="N23" s="27">
        <f>+L23/M23</f>
        <v>89.649999999999849</v>
      </c>
      <c r="O23" s="29">
        <f>+N23/N$24</f>
        <v>1.4946096780569733</v>
      </c>
    </row>
    <row r="24" spans="6:23" ht="25.25" x14ac:dyDescent="1.05">
      <c r="F24" s="48"/>
      <c r="G24" s="48"/>
      <c r="H24" s="48"/>
      <c r="I24" s="71" t="s">
        <v>57</v>
      </c>
      <c r="J24" s="72"/>
      <c r="K24" s="73"/>
      <c r="L24" s="67">
        <f>3*3*G23</f>
        <v>809460.00000000023</v>
      </c>
      <c r="M24" s="27">
        <f>+G21*3*3-1--M21-M22-M23</f>
        <v>13495</v>
      </c>
      <c r="N24" s="27">
        <f>+L24/M24</f>
        <v>59.982215635420545</v>
      </c>
      <c r="O24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AFC6-010E-4DA0-8A56-6A553334987E}">
  <dimension ref="A1:W24"/>
  <sheetViews>
    <sheetView zoomScale="108" zoomScaleNormal="55" workbookViewId="0">
      <selection activeCell="D27" sqref="D27"/>
    </sheetView>
  </sheetViews>
  <sheetFormatPr defaultRowHeight="14.5" x14ac:dyDescent="0.7"/>
  <cols>
    <col min="1" max="1" width="19.70703125" style="30" customWidth="1"/>
    <col min="2" max="8" width="10.25" bestFit="1" customWidth="1"/>
    <col min="9" max="9" width="10.75" customWidth="1"/>
    <col min="10" max="11" width="10.25" bestFit="1" customWidth="1"/>
    <col min="12" max="12" width="12.0390625" bestFit="1" customWidth="1"/>
    <col min="13" max="20" width="10.25" bestFit="1" customWidth="1"/>
    <col min="21" max="21" width="8.70703125" bestFit="1" customWidth="1"/>
    <col min="22" max="22" width="12.20703125" bestFit="1" customWidth="1"/>
    <col min="23" max="23" width="8.70703125" bestFit="1" customWidth="1"/>
  </cols>
  <sheetData>
    <row r="1" spans="1:23" s="30" customFormat="1" ht="25.25" x14ac:dyDescent="1.05">
      <c r="A1" s="29"/>
      <c r="B1" s="29">
        <f>2022-20</f>
        <v>2002</v>
      </c>
      <c r="C1" s="29">
        <f t="shared" ref="C1:T1" si="0">+B1-5</f>
        <v>1997</v>
      </c>
      <c r="D1" s="29">
        <f t="shared" si="0"/>
        <v>1992</v>
      </c>
      <c r="E1" s="29">
        <f t="shared" si="0"/>
        <v>1987</v>
      </c>
      <c r="F1" s="29">
        <f t="shared" si="0"/>
        <v>1982</v>
      </c>
      <c r="G1" s="29">
        <f t="shared" si="0"/>
        <v>1977</v>
      </c>
      <c r="H1" s="29">
        <f t="shared" si="0"/>
        <v>1972</v>
      </c>
      <c r="I1" s="29">
        <f t="shared" si="0"/>
        <v>1967</v>
      </c>
      <c r="J1" s="29">
        <f t="shared" si="0"/>
        <v>1962</v>
      </c>
      <c r="K1" s="29">
        <f t="shared" si="0"/>
        <v>1957</v>
      </c>
      <c r="L1" s="29">
        <f t="shared" si="0"/>
        <v>1952</v>
      </c>
      <c r="M1" s="29">
        <f t="shared" si="0"/>
        <v>1947</v>
      </c>
      <c r="N1" s="29">
        <f t="shared" si="0"/>
        <v>1942</v>
      </c>
      <c r="O1" s="29">
        <f t="shared" si="0"/>
        <v>1937</v>
      </c>
      <c r="P1" s="29">
        <f t="shared" si="0"/>
        <v>1932</v>
      </c>
      <c r="Q1" s="29">
        <f t="shared" si="0"/>
        <v>1927</v>
      </c>
      <c r="R1" s="29">
        <f t="shared" si="0"/>
        <v>1922</v>
      </c>
      <c r="S1" s="29">
        <f t="shared" si="0"/>
        <v>1917</v>
      </c>
      <c r="T1" s="29">
        <f t="shared" si="0"/>
        <v>1912</v>
      </c>
    </row>
    <row r="2" spans="1:23" ht="25.25" x14ac:dyDescent="1.05">
      <c r="A2" s="31" t="s">
        <v>17</v>
      </c>
      <c r="B2" s="33">
        <v>165.39</v>
      </c>
      <c r="C2" s="33">
        <v>165.8</v>
      </c>
      <c r="D2" s="33">
        <v>166.1</v>
      </c>
      <c r="E2" s="33">
        <v>166.93</v>
      </c>
      <c r="F2" s="33">
        <v>166.27</v>
      </c>
      <c r="G2" s="33">
        <v>166.04</v>
      </c>
      <c r="H2" s="33">
        <v>165.93</v>
      </c>
    </row>
    <row r="3" spans="1:23" ht="25.25" x14ac:dyDescent="1.05">
      <c r="A3" s="31" t="s">
        <v>18</v>
      </c>
      <c r="D3" s="28">
        <v>165.99</v>
      </c>
      <c r="E3" s="28">
        <v>165.99</v>
      </c>
      <c r="F3" s="28">
        <v>166.31</v>
      </c>
      <c r="G3" s="28">
        <v>166.03</v>
      </c>
      <c r="H3" s="28">
        <v>165.6</v>
      </c>
      <c r="I3" s="28">
        <v>165.65</v>
      </c>
      <c r="J3" s="36">
        <v>164.87</v>
      </c>
    </row>
    <row r="4" spans="1:23" ht="25.25" x14ac:dyDescent="1.05">
      <c r="A4" s="31" t="s">
        <v>19</v>
      </c>
      <c r="F4" s="28">
        <v>166.28</v>
      </c>
      <c r="G4" s="28">
        <v>166.2</v>
      </c>
      <c r="H4" s="28">
        <v>165.49</v>
      </c>
      <c r="I4" s="34">
        <v>165.52</v>
      </c>
      <c r="J4" s="51">
        <v>165.23</v>
      </c>
      <c r="K4" s="51">
        <v>164.37</v>
      </c>
      <c r="L4" s="51">
        <v>164.39</v>
      </c>
    </row>
    <row r="5" spans="1:23" ht="25.25" x14ac:dyDescent="1.05">
      <c r="A5" s="31" t="s">
        <v>20</v>
      </c>
      <c r="H5" s="28">
        <v>165.31</v>
      </c>
      <c r="I5" s="34">
        <v>165.13</v>
      </c>
      <c r="J5" s="51">
        <v>165.17</v>
      </c>
      <c r="K5" s="51">
        <v>164.58</v>
      </c>
      <c r="L5" s="42">
        <v>163.69</v>
      </c>
      <c r="M5" s="54">
        <v>163.63999999999999</v>
      </c>
      <c r="N5" s="42">
        <v>164.07</v>
      </c>
    </row>
    <row r="6" spans="1:23" ht="25.25" x14ac:dyDescent="1.05">
      <c r="A6" s="31" t="s">
        <v>21</v>
      </c>
      <c r="J6" s="51">
        <v>164.79</v>
      </c>
      <c r="K6" s="51">
        <v>163.98</v>
      </c>
      <c r="L6" s="42">
        <v>163.79</v>
      </c>
      <c r="M6" s="54">
        <v>163.26</v>
      </c>
      <c r="N6" s="42">
        <v>163.21</v>
      </c>
      <c r="O6" s="28">
        <v>162.97999999999999</v>
      </c>
      <c r="P6" s="28">
        <v>162.88</v>
      </c>
    </row>
    <row r="7" spans="1:23" ht="25.25" x14ac:dyDescent="1.05">
      <c r="A7" s="31" t="s">
        <v>22</v>
      </c>
      <c r="L7" s="55">
        <v>162.97</v>
      </c>
      <c r="M7" s="42">
        <v>162.75</v>
      </c>
      <c r="N7" s="42">
        <v>163.04</v>
      </c>
      <c r="O7" s="28">
        <v>162.76</v>
      </c>
      <c r="P7" s="28">
        <v>162.86000000000001</v>
      </c>
      <c r="Q7" s="28">
        <v>162.26</v>
      </c>
      <c r="R7" s="28">
        <v>162.54</v>
      </c>
    </row>
    <row r="8" spans="1:23" ht="25.25" x14ac:dyDescent="1.05">
      <c r="A8" s="31" t="s">
        <v>23</v>
      </c>
      <c r="N8" s="32">
        <v>161.32</v>
      </c>
      <c r="O8" s="32">
        <v>161.19</v>
      </c>
      <c r="P8" s="32">
        <v>161.15</v>
      </c>
      <c r="Q8" s="32">
        <v>161.63</v>
      </c>
      <c r="R8" s="32">
        <v>161.49</v>
      </c>
      <c r="S8" s="32">
        <v>160.54</v>
      </c>
      <c r="T8" s="32">
        <v>160.88</v>
      </c>
    </row>
    <row r="11" spans="1:23" ht="25.25" x14ac:dyDescent="1.05">
      <c r="J11" s="29">
        <v>1962</v>
      </c>
      <c r="K11" s="29">
        <v>1957</v>
      </c>
      <c r="L11" s="29">
        <v>1952</v>
      </c>
      <c r="M11" s="50" t="s">
        <v>53</v>
      </c>
      <c r="U11" s="50" t="s">
        <v>60</v>
      </c>
      <c r="V11" s="48"/>
      <c r="W11" s="48"/>
    </row>
    <row r="12" spans="1:23" ht="25.25" x14ac:dyDescent="1.05">
      <c r="I12" s="31" t="s">
        <v>20</v>
      </c>
      <c r="J12" s="42">
        <v>163.69</v>
      </c>
      <c r="K12" s="54">
        <v>163.63999999999999</v>
      </c>
      <c r="L12" s="42">
        <v>164.07</v>
      </c>
      <c r="M12" s="47">
        <f>AVERAGE(J12:L12)</f>
        <v>163.79999999999998</v>
      </c>
      <c r="N12" s="48">
        <f>+(M12-$M$15)^2</f>
        <v>0.17639999999998948</v>
      </c>
      <c r="Q12" s="64">
        <f>+$M$15+$M12-$M$15+J$15-$M$15</f>
        <v>163.90333333333331</v>
      </c>
      <c r="R12" s="64">
        <f t="shared" ref="R12:S14" si="1">+$M$15+$M12-$M$15+K$15-$M$15</f>
        <v>163.63666666666666</v>
      </c>
      <c r="S12" s="64">
        <f t="shared" si="1"/>
        <v>163.8599999999999</v>
      </c>
      <c r="U12" s="79">
        <f>+J12-Q12</f>
        <v>-0.21333333333330984</v>
      </c>
      <c r="V12" s="79">
        <f>+K12-R12</f>
        <v>3.3333333333303017E-3</v>
      </c>
      <c r="W12" s="79">
        <f>+L12-S12</f>
        <v>0.21000000000009322</v>
      </c>
    </row>
    <row r="13" spans="1:23" ht="25.25" x14ac:dyDescent="1.05">
      <c r="I13" s="31" t="s">
        <v>21</v>
      </c>
      <c r="J13" s="42">
        <v>163.79</v>
      </c>
      <c r="K13" s="54">
        <v>163.26</v>
      </c>
      <c r="L13" s="42">
        <v>163.21</v>
      </c>
      <c r="M13" s="47">
        <f>AVERAGE(J13:L13)</f>
        <v>163.41999999999999</v>
      </c>
      <c r="N13" s="48">
        <f>+(M13-$M$15)^2</f>
        <v>1.5999999999993634E-3</v>
      </c>
      <c r="Q13" s="64">
        <f t="shared" ref="Q13:Q14" si="2">+$M$15+$M13-$M$15+J$15-$M$15</f>
        <v>163.52333333333331</v>
      </c>
      <c r="R13" s="64">
        <f t="shared" si="1"/>
        <v>163.25666666666666</v>
      </c>
      <c r="S13" s="64">
        <f t="shared" si="1"/>
        <v>163.4799999999999</v>
      </c>
      <c r="U13" s="79">
        <f t="shared" ref="U13:W14" si="3">+J13-Q13</f>
        <v>0.26666666666667993</v>
      </c>
      <c r="V13" s="79">
        <f t="shared" si="3"/>
        <v>3.3333333333303017E-3</v>
      </c>
      <c r="W13" s="79">
        <f t="shared" si="3"/>
        <v>-0.26999999999989654</v>
      </c>
    </row>
    <row r="14" spans="1:23" ht="25.25" x14ac:dyDescent="1.05">
      <c r="I14" s="31" t="s">
        <v>22</v>
      </c>
      <c r="J14" s="55">
        <v>162.97</v>
      </c>
      <c r="K14" s="42">
        <v>162.75</v>
      </c>
      <c r="L14" s="42">
        <v>163.04</v>
      </c>
      <c r="M14" s="47">
        <f>AVERAGE(J14:L14)</f>
        <v>162.91999999999999</v>
      </c>
      <c r="N14" s="48">
        <f>+(M14-$M$15)^2</f>
        <v>0.21160000000000731</v>
      </c>
      <c r="Q14" s="64">
        <f t="shared" si="2"/>
        <v>163.02333333333331</v>
      </c>
      <c r="R14" s="64">
        <f t="shared" si="1"/>
        <v>162.75666666666666</v>
      </c>
      <c r="S14" s="64">
        <f t="shared" si="1"/>
        <v>162.9799999999999</v>
      </c>
      <c r="U14" s="79">
        <f t="shared" si="3"/>
        <v>-5.3333333333313249E-2</v>
      </c>
      <c r="V14" s="79">
        <f t="shared" si="3"/>
        <v>-6.6666666666606034E-3</v>
      </c>
      <c r="W14" s="79">
        <f t="shared" si="3"/>
        <v>6.0000000000087539E-2</v>
      </c>
    </row>
    <row r="15" spans="1:23" ht="25.25" x14ac:dyDescent="1.05">
      <c r="I15" s="58" t="s">
        <v>53</v>
      </c>
      <c r="J15" s="47">
        <f>AVERAGE(J12:J14)</f>
        <v>163.48333333333335</v>
      </c>
      <c r="K15" s="47">
        <f>AVERAGE(K12:K14)</f>
        <v>163.21666666666667</v>
      </c>
      <c r="L15" s="47">
        <f>AVERAGE(L12:L14)</f>
        <v>163.43999999999997</v>
      </c>
      <c r="M15" s="49">
        <f>AVERAGE(J12:L14)</f>
        <v>163.38</v>
      </c>
      <c r="P15" s="56"/>
    </row>
    <row r="16" spans="1:23" ht="25" x14ac:dyDescent="1">
      <c r="I16" s="59" t="s">
        <v>56</v>
      </c>
      <c r="J16" s="48">
        <f>+(J15-$M15)^2</f>
        <v>1.067777777778185E-2</v>
      </c>
      <c r="K16" s="48">
        <f>+(K15-$M15)^2</f>
        <v>2.6677777777775673E-2</v>
      </c>
      <c r="L16" s="48">
        <f>+(L15-$M15)^2</f>
        <v>3.5999999999968622E-3</v>
      </c>
      <c r="U16" s="65" t="s">
        <v>61</v>
      </c>
    </row>
    <row r="17" spans="6:23" ht="18" x14ac:dyDescent="0.8">
      <c r="I17" s="59"/>
    </row>
    <row r="18" spans="6:23" ht="18" x14ac:dyDescent="0.8">
      <c r="I18" s="59"/>
      <c r="U18">
        <f t="shared" ref="U18:W20" si="4">+U12^2</f>
        <v>4.5511111111101087E-2</v>
      </c>
      <c r="V18">
        <f t="shared" si="4"/>
        <v>1.11111111110909E-5</v>
      </c>
      <c r="W18">
        <f t="shared" si="4"/>
        <v>4.4100000000039156E-2</v>
      </c>
    </row>
    <row r="19" spans="6:23" ht="18" x14ac:dyDescent="0.8">
      <c r="I19" s="59"/>
      <c r="U19">
        <f t="shared" si="4"/>
        <v>7.1111111111118189E-2</v>
      </c>
      <c r="V19">
        <f t="shared" si="4"/>
        <v>1.11111111110909E-5</v>
      </c>
      <c r="W19">
        <f t="shared" si="4"/>
        <v>7.2899999999944134E-2</v>
      </c>
    </row>
    <row r="20" spans="6:23" ht="25.25" x14ac:dyDescent="1.05">
      <c r="I20" s="68" t="s">
        <v>63</v>
      </c>
      <c r="J20" s="69"/>
      <c r="K20" s="70"/>
      <c r="L20" s="66" t="s">
        <v>64</v>
      </c>
      <c r="M20" s="29" t="s">
        <v>65</v>
      </c>
      <c r="N20" s="29" t="s">
        <v>66</v>
      </c>
      <c r="O20" s="29" t="s">
        <v>67</v>
      </c>
      <c r="U20">
        <f t="shared" si="4"/>
        <v>2.8444444444423022E-3</v>
      </c>
      <c r="V20">
        <f t="shared" si="4"/>
        <v>4.4444444444363599E-5</v>
      </c>
      <c r="W20">
        <f t="shared" si="4"/>
        <v>3.6000000000105045E-3</v>
      </c>
    </row>
    <row r="21" spans="6:23" ht="25.25" x14ac:dyDescent="1.05">
      <c r="F21" s="50" t="s">
        <v>58</v>
      </c>
      <c r="G21" s="48">
        <v>1500</v>
      </c>
      <c r="H21" s="48"/>
      <c r="I21" s="74" t="s">
        <v>54</v>
      </c>
      <c r="J21" s="75"/>
      <c r="K21" s="76"/>
      <c r="L21" s="67">
        <f>+(N12+N13+N14)*G21*3</f>
        <v>1753.199999999983</v>
      </c>
      <c r="M21" s="27">
        <v>2</v>
      </c>
      <c r="N21" s="27">
        <f>+L21/M21</f>
        <v>876.5999999999915</v>
      </c>
      <c r="O21" s="29">
        <f>+N21/N$24</f>
        <v>14.614331776739903</v>
      </c>
    </row>
    <row r="22" spans="6:23" ht="25.25" x14ac:dyDescent="1.05">
      <c r="F22" s="48"/>
      <c r="G22" s="48"/>
      <c r="H22" s="48"/>
      <c r="I22" s="77" t="s">
        <v>55</v>
      </c>
      <c r="J22" s="78"/>
      <c r="K22" s="67"/>
      <c r="L22" s="67">
        <f>+(J16+K16+L16)*G21*3</f>
        <v>184.29999999999472</v>
      </c>
      <c r="M22" s="27">
        <v>2</v>
      </c>
      <c r="N22" s="27">
        <f>+L22/M22</f>
        <v>92.149999999997362</v>
      </c>
      <c r="O22" s="29">
        <f>+N22/N$24</f>
        <v>1.5362886986385542</v>
      </c>
    </row>
    <row r="23" spans="6:23" ht="25.25" x14ac:dyDescent="1.05">
      <c r="F23" s="50" t="s">
        <v>59</v>
      </c>
      <c r="G23" s="48">
        <f>+(0.4/2)^2*(G21-1)*G21</f>
        <v>89940.000000000029</v>
      </c>
      <c r="H23" s="48"/>
      <c r="I23" s="68" t="s">
        <v>62</v>
      </c>
      <c r="J23" s="75"/>
      <c r="K23" s="76"/>
      <c r="L23" s="67">
        <f>+(SUM(U18:W20))*G21</f>
        <v>360.19999999998294</v>
      </c>
      <c r="M23" s="27">
        <f>2*2</f>
        <v>4</v>
      </c>
      <c r="N23" s="27">
        <f>+L23/M23</f>
        <v>90.049999999995734</v>
      </c>
      <c r="O23" s="29">
        <f>+N23/N$24</f>
        <v>1.5012783213499643</v>
      </c>
    </row>
    <row r="24" spans="6:23" ht="25.25" x14ac:dyDescent="1.05">
      <c r="F24" s="48"/>
      <c r="G24" s="48"/>
      <c r="H24" s="48"/>
      <c r="I24" s="71" t="s">
        <v>57</v>
      </c>
      <c r="J24" s="72"/>
      <c r="K24" s="73"/>
      <c r="L24" s="67">
        <f>3*3*G23</f>
        <v>809460.00000000023</v>
      </c>
      <c r="M24" s="27">
        <f>+G21*3*3-1--M21-M22-M23</f>
        <v>13495</v>
      </c>
      <c r="N24" s="27">
        <f>+L24/M24</f>
        <v>59.982215635420545</v>
      </c>
      <c r="O24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5BA7E-384B-43C2-AEF0-F6BFF177B149}">
  <dimension ref="A1:I10"/>
  <sheetViews>
    <sheetView workbookViewId="0"/>
  </sheetViews>
  <sheetFormatPr defaultRowHeight="14.5" x14ac:dyDescent="0.7"/>
  <cols>
    <col min="1" max="1" width="19.70703125" style="30" customWidth="1"/>
    <col min="2" max="9" width="10.20703125" bestFit="1" customWidth="1"/>
  </cols>
  <sheetData>
    <row r="1" spans="1:9" x14ac:dyDescent="0.7">
      <c r="A1" s="94" t="s">
        <v>72</v>
      </c>
    </row>
    <row r="2" spans="1:9" s="30" customFormat="1" ht="25.25" x14ac:dyDescent="1.05">
      <c r="A2" s="95" t="s">
        <v>73</v>
      </c>
      <c r="B2" s="29">
        <v>2022</v>
      </c>
      <c r="C2" s="29">
        <f t="shared" ref="C2:H2" si="0">+B2-5</f>
        <v>2017</v>
      </c>
      <c r="D2" s="29">
        <f t="shared" si="0"/>
        <v>2012</v>
      </c>
      <c r="E2" s="29">
        <f t="shared" si="0"/>
        <v>2007</v>
      </c>
      <c r="F2" s="29">
        <f t="shared" si="0"/>
        <v>2002</v>
      </c>
      <c r="G2" s="29">
        <f t="shared" si="0"/>
        <v>1997</v>
      </c>
      <c r="H2" s="29">
        <f t="shared" si="0"/>
        <v>1992</v>
      </c>
      <c r="I2" s="93" t="s">
        <v>53</v>
      </c>
    </row>
    <row r="3" spans="1:9" ht="25.25" x14ac:dyDescent="1.05">
      <c r="A3" s="31" t="s">
        <v>17</v>
      </c>
      <c r="B3" s="28">
        <v>165.39</v>
      </c>
      <c r="C3" s="28">
        <v>165.8</v>
      </c>
      <c r="D3" s="28">
        <v>166.1</v>
      </c>
      <c r="E3" s="28">
        <v>166.93</v>
      </c>
      <c r="F3" s="28">
        <v>166.27</v>
      </c>
      <c r="G3" s="28">
        <v>166.04</v>
      </c>
      <c r="H3" s="28">
        <v>165.93</v>
      </c>
      <c r="I3" s="92">
        <f>AVERAGE(B3:H3)</f>
        <v>166.06571428571428</v>
      </c>
    </row>
    <row r="4" spans="1:9" ht="25.25" x14ac:dyDescent="1.05">
      <c r="A4" s="31" t="s">
        <v>18</v>
      </c>
      <c r="B4" s="28">
        <v>165.99</v>
      </c>
      <c r="C4" s="28">
        <v>165.99</v>
      </c>
      <c r="D4" s="28">
        <v>166.31</v>
      </c>
      <c r="E4" s="28">
        <v>166.03</v>
      </c>
      <c r="F4" s="28">
        <v>165.6</v>
      </c>
      <c r="G4" s="28">
        <v>165.65</v>
      </c>
      <c r="H4" s="28">
        <v>164.87</v>
      </c>
      <c r="I4" s="92">
        <f>AVERAGE(B4:H4)</f>
        <v>165.77714285714288</v>
      </c>
    </row>
    <row r="5" spans="1:9" ht="25.25" x14ac:dyDescent="1.05">
      <c r="A5" s="31" t="s">
        <v>19</v>
      </c>
      <c r="B5" s="28">
        <v>166.28</v>
      </c>
      <c r="C5" s="28">
        <v>166.2</v>
      </c>
      <c r="D5" s="28">
        <v>165.49</v>
      </c>
      <c r="E5" s="28">
        <v>165.52</v>
      </c>
      <c r="F5" s="28">
        <v>165.23</v>
      </c>
      <c r="G5" s="28">
        <v>164.37</v>
      </c>
      <c r="H5" s="28">
        <v>164.39</v>
      </c>
      <c r="I5" s="92">
        <f>AVERAGE(B5:H5)</f>
        <v>165.35428571428571</v>
      </c>
    </row>
    <row r="6" spans="1:9" ht="25.25" x14ac:dyDescent="1.05">
      <c r="A6" s="31" t="s">
        <v>20</v>
      </c>
      <c r="B6" s="28">
        <v>165.31</v>
      </c>
      <c r="C6" s="28">
        <v>165.13</v>
      </c>
      <c r="D6" s="28">
        <v>165.17</v>
      </c>
      <c r="E6" s="28">
        <v>164.58</v>
      </c>
      <c r="F6" s="28">
        <v>163.69</v>
      </c>
      <c r="G6" s="28">
        <v>163.63999999999999</v>
      </c>
      <c r="H6" s="28">
        <v>164.07</v>
      </c>
      <c r="I6" s="92">
        <f>AVERAGE(B6:H6)</f>
        <v>164.51285714285717</v>
      </c>
    </row>
    <row r="7" spans="1:9" ht="25.25" x14ac:dyDescent="1.05">
      <c r="A7" s="31" t="s">
        <v>21</v>
      </c>
      <c r="B7" s="28">
        <v>164.79</v>
      </c>
      <c r="C7" s="28">
        <v>163.98</v>
      </c>
      <c r="D7" s="28">
        <v>163.79</v>
      </c>
      <c r="E7" s="28">
        <v>163.26</v>
      </c>
      <c r="F7" s="28">
        <v>163.21</v>
      </c>
      <c r="G7" s="28">
        <v>162.97999999999999</v>
      </c>
      <c r="H7" s="28">
        <v>162.88</v>
      </c>
      <c r="I7" s="92">
        <f>AVERAGE(B7:H7)</f>
        <v>163.55571428571426</v>
      </c>
    </row>
    <row r="8" spans="1:9" ht="25.25" x14ac:dyDescent="1.05">
      <c r="A8" s="31" t="s">
        <v>22</v>
      </c>
      <c r="B8" s="28">
        <v>162.97</v>
      </c>
      <c r="C8" s="28">
        <v>162.75</v>
      </c>
      <c r="D8" s="28">
        <v>163.04</v>
      </c>
      <c r="E8" s="28">
        <v>162.76</v>
      </c>
      <c r="F8" s="28">
        <v>162.86000000000001</v>
      </c>
      <c r="G8" s="28">
        <v>162.26</v>
      </c>
      <c r="H8" s="28">
        <v>162.54</v>
      </c>
      <c r="I8" s="92">
        <f>AVERAGE(B8:H8)</f>
        <v>162.74</v>
      </c>
    </row>
    <row r="9" spans="1:9" ht="25.25" x14ac:dyDescent="1.05">
      <c r="A9" s="31" t="s">
        <v>23</v>
      </c>
      <c r="B9" s="28">
        <v>161.32</v>
      </c>
      <c r="C9" s="28">
        <v>161.19</v>
      </c>
      <c r="D9" s="28">
        <v>161.15</v>
      </c>
      <c r="E9" s="28">
        <v>161.63</v>
      </c>
      <c r="F9" s="28">
        <v>161.49</v>
      </c>
      <c r="G9" s="28">
        <v>160.54</v>
      </c>
      <c r="H9" s="28">
        <v>160.88</v>
      </c>
      <c r="I9" s="92">
        <f>AVERAGE(B9:H9)</f>
        <v>161.17142857142855</v>
      </c>
    </row>
    <row r="10" spans="1:9" ht="25.25" x14ac:dyDescent="1.05">
      <c r="A10" s="93" t="s">
        <v>53</v>
      </c>
      <c r="B10" s="92">
        <f>AVERAGE(B3:B9)</f>
        <v>164.57857142857142</v>
      </c>
      <c r="C10" s="92">
        <f>AVERAGE(C3:C9)</f>
        <v>164.43428571428572</v>
      </c>
      <c r="D10" s="92">
        <f>AVERAGE(D3:D9)</f>
        <v>164.43571428571428</v>
      </c>
      <c r="E10" s="92">
        <f>AVERAGE(E3:E9)</f>
        <v>164.38714285714286</v>
      </c>
      <c r="F10" s="92">
        <f>AVERAGE(F3:F9)</f>
        <v>164.04999999999998</v>
      </c>
      <c r="G10" s="92">
        <f>AVERAGE(G3:G9)</f>
        <v>163.64000000000001</v>
      </c>
      <c r="H10" s="92">
        <f>AVERAGE(H3:H9)</f>
        <v>163.65142857142857</v>
      </c>
      <c r="I10" s="50">
        <f>AVERAGE(B10:H10)</f>
        <v>164.16816326530611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zoomScale="84" zoomScaleNormal="100" workbookViewId="0">
      <pane ySplit="3" topLeftCell="A4" activePane="bottomLeft" state="frozen"/>
      <selection pane="bottomLeft" activeCell="B15" sqref="B15"/>
    </sheetView>
  </sheetViews>
  <sheetFormatPr defaultColWidth="11" defaultRowHeight="14.25" x14ac:dyDescent="0.65"/>
  <cols>
    <col min="1" max="1" width="0.125" style="1" bestFit="1" customWidth="1"/>
    <col min="2" max="2" width="22" style="1" bestFit="1" customWidth="1"/>
    <col min="3" max="4" width="8" style="1" bestFit="1" customWidth="1"/>
    <col min="5" max="6" width="9" style="1" bestFit="1" customWidth="1"/>
    <col min="7" max="11" width="6.5" style="1" bestFit="1" customWidth="1"/>
    <col min="12" max="16384" width="11" style="1"/>
  </cols>
  <sheetData>
    <row r="1" spans="1:6" ht="42.95" customHeight="1" x14ac:dyDescent="0.65">
      <c r="A1" s="82" t="s">
        <v>2</v>
      </c>
      <c r="B1" s="83"/>
      <c r="C1" s="82" t="s">
        <v>4</v>
      </c>
      <c r="D1" s="83"/>
      <c r="E1" s="3" t="s">
        <v>5</v>
      </c>
      <c r="F1" s="3" t="s">
        <v>6</v>
      </c>
    </row>
    <row r="2" spans="1:6" ht="12.95" customHeight="1" x14ac:dyDescent="0.65">
      <c r="A2" s="80" t="s">
        <v>2</v>
      </c>
      <c r="B2" s="80"/>
      <c r="C2" s="3" t="s">
        <v>7</v>
      </c>
      <c r="D2" s="3" t="s">
        <v>8</v>
      </c>
      <c r="E2" s="3" t="s">
        <v>9</v>
      </c>
      <c r="F2" s="3" t="s">
        <v>10</v>
      </c>
    </row>
    <row r="3" spans="1:6" ht="15" customHeight="1" x14ac:dyDescent="0.65">
      <c r="A3" s="81" t="s">
        <v>11</v>
      </c>
      <c r="B3" s="81"/>
      <c r="C3" s="81"/>
      <c r="D3" s="81"/>
      <c r="E3" s="81"/>
      <c r="F3" s="81"/>
    </row>
    <row r="4" spans="1:6" ht="15" customHeight="1" x14ac:dyDescent="0.65">
      <c r="A4" s="4" t="s">
        <v>2</v>
      </c>
      <c r="B4" s="20" t="s">
        <v>12</v>
      </c>
      <c r="C4" s="5">
        <v>171.08</v>
      </c>
      <c r="D4" s="6">
        <v>0.16</v>
      </c>
      <c r="E4" s="7">
        <v>21873</v>
      </c>
      <c r="F4" s="7">
        <v>7182252</v>
      </c>
    </row>
    <row r="5" spans="1:6" ht="15" customHeight="1" x14ac:dyDescent="0.65">
      <c r="A5" s="8"/>
      <c r="B5" s="21" t="s">
        <v>11</v>
      </c>
      <c r="C5" s="8"/>
      <c r="D5" s="8"/>
      <c r="E5" s="8"/>
      <c r="F5" s="8"/>
    </row>
    <row r="6" spans="1:6" ht="15" customHeight="1" x14ac:dyDescent="0.65">
      <c r="A6" s="9"/>
      <c r="B6" s="22" t="s">
        <v>13</v>
      </c>
      <c r="C6" s="11"/>
      <c r="D6" s="11"/>
      <c r="E6" s="11"/>
      <c r="F6" s="10"/>
    </row>
    <row r="7" spans="1:6" ht="15" customHeight="1" x14ac:dyDescent="0.65">
      <c r="A7" s="2" t="s">
        <v>2</v>
      </c>
      <c r="B7" s="23" t="s">
        <v>14</v>
      </c>
      <c r="C7" s="12">
        <v>177.56</v>
      </c>
      <c r="D7" s="13">
        <v>0.18</v>
      </c>
      <c r="E7" s="14">
        <v>10122</v>
      </c>
      <c r="F7" s="14">
        <v>3548077</v>
      </c>
    </row>
    <row r="8" spans="1:6" ht="15" customHeight="1" x14ac:dyDescent="0.65">
      <c r="A8" s="2" t="s">
        <v>2</v>
      </c>
      <c r="B8" s="23" t="s">
        <v>15</v>
      </c>
      <c r="C8" s="12">
        <v>164.74</v>
      </c>
      <c r="D8" s="13">
        <v>0.15</v>
      </c>
      <c r="E8" s="14">
        <v>11751</v>
      </c>
      <c r="F8" s="14">
        <v>3634175</v>
      </c>
    </row>
    <row r="9" spans="1:6" ht="15" customHeight="1" x14ac:dyDescent="0.65">
      <c r="A9" s="8"/>
      <c r="B9" s="21" t="s">
        <v>11</v>
      </c>
      <c r="C9" s="8"/>
      <c r="D9" s="8"/>
      <c r="E9" s="8"/>
      <c r="F9" s="8"/>
    </row>
    <row r="10" spans="1:6" ht="15" customHeight="1" x14ac:dyDescent="0.65">
      <c r="A10" s="9"/>
      <c r="B10" s="22" t="s">
        <v>16</v>
      </c>
      <c r="C10" s="11"/>
      <c r="D10" s="11"/>
      <c r="E10" s="11"/>
      <c r="F10" s="10"/>
    </row>
    <row r="11" spans="1:6" ht="15" customHeight="1" x14ac:dyDescent="0.65">
      <c r="A11" s="2" t="s">
        <v>2</v>
      </c>
      <c r="B11" s="23" t="s">
        <v>17</v>
      </c>
      <c r="C11" s="12">
        <v>172.65</v>
      </c>
      <c r="D11" s="13">
        <v>0.52</v>
      </c>
      <c r="E11" s="14">
        <v>2115</v>
      </c>
      <c r="F11" s="14">
        <v>804408</v>
      </c>
    </row>
    <row r="12" spans="1:6" ht="15" customHeight="1" x14ac:dyDescent="0.65">
      <c r="A12" s="2" t="s">
        <v>2</v>
      </c>
      <c r="B12" s="23" t="s">
        <v>18</v>
      </c>
      <c r="C12" s="12">
        <v>172.87</v>
      </c>
      <c r="D12" s="13">
        <v>0.47</v>
      </c>
      <c r="E12" s="14">
        <v>2173</v>
      </c>
      <c r="F12" s="14">
        <v>1110406</v>
      </c>
    </row>
    <row r="13" spans="1:6" ht="15" customHeight="1" x14ac:dyDescent="0.65">
      <c r="A13" s="2" t="s">
        <v>2</v>
      </c>
      <c r="B13" s="23" t="s">
        <v>19</v>
      </c>
      <c r="C13" s="12">
        <v>172.28</v>
      </c>
      <c r="D13" s="13">
        <v>0.39</v>
      </c>
      <c r="E13" s="14">
        <v>3115</v>
      </c>
      <c r="F13" s="14">
        <v>1218144</v>
      </c>
    </row>
    <row r="14" spans="1:6" ht="15" customHeight="1" x14ac:dyDescent="0.65">
      <c r="A14" s="2" t="s">
        <v>2</v>
      </c>
      <c r="B14" s="23" t="s">
        <v>20</v>
      </c>
      <c r="C14" s="12">
        <v>171.59</v>
      </c>
      <c r="D14" s="13">
        <v>0.36</v>
      </c>
      <c r="E14" s="14">
        <v>3865</v>
      </c>
      <c r="F14" s="14">
        <v>1223931</v>
      </c>
    </row>
    <row r="15" spans="1:6" ht="15" customHeight="1" x14ac:dyDescent="0.65">
      <c r="A15" s="2" t="s">
        <v>2</v>
      </c>
      <c r="B15" s="23" t="s">
        <v>21</v>
      </c>
      <c r="C15" s="12">
        <v>171.07</v>
      </c>
      <c r="D15" s="13">
        <v>0.34</v>
      </c>
      <c r="E15" s="14">
        <v>4202</v>
      </c>
      <c r="F15" s="14">
        <v>1190409</v>
      </c>
    </row>
    <row r="16" spans="1:6" ht="15" customHeight="1" x14ac:dyDescent="0.65">
      <c r="A16" s="2" t="s">
        <v>2</v>
      </c>
      <c r="B16" s="23" t="s">
        <v>22</v>
      </c>
      <c r="C16" s="12">
        <v>168.76</v>
      </c>
      <c r="D16" s="13">
        <v>0.36</v>
      </c>
      <c r="E16" s="14">
        <v>3418</v>
      </c>
      <c r="F16" s="14">
        <v>847919</v>
      </c>
    </row>
    <row r="17" spans="1:6" ht="15" customHeight="1" x14ac:dyDescent="0.65">
      <c r="A17" s="2" t="s">
        <v>2</v>
      </c>
      <c r="B17" s="23" t="s">
        <v>23</v>
      </c>
      <c r="C17" s="12">
        <v>166.76</v>
      </c>
      <c r="D17" s="13">
        <v>0.4</v>
      </c>
      <c r="E17" s="14">
        <v>2985</v>
      </c>
      <c r="F17" s="14">
        <v>787035</v>
      </c>
    </row>
    <row r="18" spans="1:6" ht="15" customHeight="1" x14ac:dyDescent="0.65">
      <c r="A18" s="8"/>
      <c r="B18" s="21" t="s">
        <v>11</v>
      </c>
      <c r="C18" s="8"/>
      <c r="D18" s="8"/>
      <c r="E18" s="8"/>
      <c r="F18" s="8"/>
    </row>
    <row r="19" spans="1:6" ht="15" customHeight="1" x14ac:dyDescent="0.65">
      <c r="A19" s="9"/>
      <c r="B19" s="22" t="s">
        <v>24</v>
      </c>
      <c r="C19" s="11"/>
      <c r="D19" s="11"/>
      <c r="E19" s="11"/>
      <c r="F19" s="10"/>
    </row>
    <row r="20" spans="1:6" ht="15" customHeight="1" x14ac:dyDescent="0.65">
      <c r="A20" s="2" t="s">
        <v>2</v>
      </c>
      <c r="B20" s="23" t="s">
        <v>25</v>
      </c>
      <c r="C20" s="12">
        <v>165.92</v>
      </c>
      <c r="D20" s="13">
        <v>0.47</v>
      </c>
      <c r="E20" s="14">
        <v>2221</v>
      </c>
      <c r="F20" s="14">
        <v>715815</v>
      </c>
    </row>
    <row r="21" spans="1:6" ht="15" customHeight="1" x14ac:dyDescent="0.65">
      <c r="A21" s="2" t="s">
        <v>2</v>
      </c>
      <c r="B21" s="23" t="s">
        <v>26</v>
      </c>
      <c r="C21" s="12">
        <v>169.97</v>
      </c>
      <c r="D21" s="13">
        <v>0.24</v>
      </c>
      <c r="E21" s="14">
        <v>9019</v>
      </c>
      <c r="F21" s="14">
        <v>2828575</v>
      </c>
    </row>
    <row r="22" spans="1:6" ht="15" customHeight="1" x14ac:dyDescent="0.65">
      <c r="A22" s="2" t="s">
        <v>2</v>
      </c>
      <c r="B22" s="23" t="s">
        <v>27</v>
      </c>
      <c r="C22" s="12">
        <v>173.1</v>
      </c>
      <c r="D22" s="13">
        <v>0.25</v>
      </c>
      <c r="E22" s="14">
        <v>8381</v>
      </c>
      <c r="F22" s="14">
        <v>2788797</v>
      </c>
    </row>
    <row r="23" spans="1:6" ht="15" customHeight="1" x14ac:dyDescent="0.65">
      <c r="A23" s="8"/>
      <c r="B23" s="21" t="s">
        <v>11</v>
      </c>
      <c r="C23" s="8"/>
      <c r="D23" s="8"/>
      <c r="E23" s="8"/>
      <c r="F23" s="8"/>
    </row>
    <row r="24" spans="1:6" ht="15" customHeight="1" x14ac:dyDescent="0.65">
      <c r="A24" s="9"/>
      <c r="B24" s="22" t="s">
        <v>28</v>
      </c>
      <c r="C24" s="11"/>
      <c r="D24" s="11"/>
      <c r="E24" s="11"/>
      <c r="F24" s="10"/>
    </row>
    <row r="25" spans="1:6" ht="15" customHeight="1" x14ac:dyDescent="0.65">
      <c r="A25" s="2" t="s">
        <v>2</v>
      </c>
      <c r="B25" s="23" t="s">
        <v>29</v>
      </c>
      <c r="C25" s="12">
        <v>171.32</v>
      </c>
      <c r="D25" s="13">
        <v>0.19</v>
      </c>
      <c r="E25" s="14">
        <v>15214</v>
      </c>
      <c r="F25" s="14">
        <v>5143601</v>
      </c>
    </row>
    <row r="26" spans="1:6" ht="15" customHeight="1" x14ac:dyDescent="0.65">
      <c r="A26" s="2" t="s">
        <v>2</v>
      </c>
      <c r="B26" s="23" t="s">
        <v>30</v>
      </c>
      <c r="C26" s="12">
        <v>170.62</v>
      </c>
      <c r="D26" s="13">
        <v>0.28999999999999998</v>
      </c>
      <c r="E26" s="14">
        <v>5127</v>
      </c>
      <c r="F26" s="14">
        <v>1726136</v>
      </c>
    </row>
    <row r="27" spans="1:6" ht="15" customHeight="1" x14ac:dyDescent="0.65">
      <c r="A27" s="2" t="s">
        <v>2</v>
      </c>
      <c r="B27" s="23" t="s">
        <v>31</v>
      </c>
      <c r="C27" s="12">
        <v>169.64</v>
      </c>
      <c r="D27" s="13">
        <v>0.5</v>
      </c>
      <c r="E27" s="14">
        <v>1532</v>
      </c>
      <c r="F27" s="14">
        <v>312514</v>
      </c>
    </row>
    <row r="28" spans="1:6" ht="15" customHeight="1" x14ac:dyDescent="0.65">
      <c r="A28" s="8"/>
      <c r="B28" s="21" t="s">
        <v>11</v>
      </c>
      <c r="C28" s="8"/>
      <c r="D28" s="8"/>
      <c r="E28" s="8"/>
      <c r="F28" s="8"/>
    </row>
    <row r="29" spans="1:6" ht="15" customHeight="1" x14ac:dyDescent="0.65">
      <c r="A29" s="9"/>
      <c r="B29" s="22" t="s">
        <v>32</v>
      </c>
      <c r="C29" s="11"/>
      <c r="D29" s="11"/>
      <c r="E29" s="11"/>
      <c r="F29" s="10"/>
    </row>
    <row r="30" spans="1:6" ht="15" customHeight="1" x14ac:dyDescent="0.65">
      <c r="A30" s="2" t="s">
        <v>2</v>
      </c>
      <c r="B30" s="23" t="s">
        <v>33</v>
      </c>
      <c r="C30" s="12">
        <v>170.62</v>
      </c>
      <c r="D30" s="13">
        <v>0.33</v>
      </c>
      <c r="E30" s="14">
        <v>3746</v>
      </c>
      <c r="F30" s="14">
        <v>1341251</v>
      </c>
    </row>
    <row r="31" spans="1:6" ht="15" customHeight="1" x14ac:dyDescent="0.65">
      <c r="A31" s="2" t="s">
        <v>2</v>
      </c>
      <c r="B31" s="23" t="s">
        <v>34</v>
      </c>
      <c r="C31" s="12">
        <v>171.28</v>
      </c>
      <c r="D31" s="13">
        <v>0.4</v>
      </c>
      <c r="E31" s="14">
        <v>3298</v>
      </c>
      <c r="F31" s="14">
        <v>1574308</v>
      </c>
    </row>
    <row r="32" spans="1:6" ht="15" customHeight="1" x14ac:dyDescent="0.65">
      <c r="A32" s="2" t="s">
        <v>2</v>
      </c>
      <c r="B32" s="23" t="s">
        <v>35</v>
      </c>
      <c r="C32" s="12">
        <v>171.09</v>
      </c>
      <c r="D32" s="13">
        <v>0.39</v>
      </c>
      <c r="E32" s="14">
        <v>3221</v>
      </c>
      <c r="F32" s="14">
        <v>991231</v>
      </c>
    </row>
    <row r="33" spans="1:6" ht="15" customHeight="1" x14ac:dyDescent="0.65">
      <c r="A33" s="2" t="s">
        <v>2</v>
      </c>
      <c r="B33" s="23" t="s">
        <v>36</v>
      </c>
      <c r="C33" s="12">
        <v>171.41</v>
      </c>
      <c r="D33" s="13">
        <v>0.43</v>
      </c>
      <c r="E33" s="14">
        <v>2315</v>
      </c>
      <c r="F33" s="14">
        <v>1294152</v>
      </c>
    </row>
    <row r="34" spans="1:6" ht="15" customHeight="1" x14ac:dyDescent="0.65">
      <c r="A34" s="2" t="s">
        <v>2</v>
      </c>
      <c r="B34" s="23" t="s">
        <v>37</v>
      </c>
      <c r="C34" s="12">
        <v>171</v>
      </c>
      <c r="D34" s="13">
        <v>0.36</v>
      </c>
      <c r="E34" s="14">
        <v>4157</v>
      </c>
      <c r="F34" s="14">
        <v>991104</v>
      </c>
    </row>
    <row r="35" spans="1:6" ht="15" customHeight="1" x14ac:dyDescent="0.65">
      <c r="A35" s="2" t="s">
        <v>2</v>
      </c>
      <c r="B35" s="23" t="s">
        <v>38</v>
      </c>
      <c r="C35" s="12">
        <v>171.61</v>
      </c>
      <c r="D35" s="13">
        <v>0.39</v>
      </c>
      <c r="E35" s="14">
        <v>3701</v>
      </c>
      <c r="F35" s="14">
        <v>690737</v>
      </c>
    </row>
    <row r="36" spans="1:6" ht="15" customHeight="1" x14ac:dyDescent="0.65">
      <c r="A36" s="2" t="s">
        <v>2</v>
      </c>
      <c r="B36" s="23" t="s">
        <v>39</v>
      </c>
      <c r="C36" s="12">
        <v>169.59</v>
      </c>
      <c r="D36" s="13">
        <v>0.51</v>
      </c>
      <c r="E36" s="14">
        <v>1435</v>
      </c>
      <c r="F36" s="14">
        <v>299469</v>
      </c>
    </row>
    <row r="37" spans="1:6" ht="15" customHeight="1" x14ac:dyDescent="0.65">
      <c r="A37" s="8"/>
      <c r="B37" s="21" t="s">
        <v>11</v>
      </c>
      <c r="C37" s="8"/>
      <c r="D37" s="8"/>
      <c r="E37" s="8"/>
      <c r="F37" s="8"/>
    </row>
    <row r="38" spans="1:6" ht="15" customHeight="1" x14ac:dyDescent="0.65">
      <c r="A38" s="9"/>
      <c r="B38" s="22" t="s">
        <v>40</v>
      </c>
      <c r="C38" s="11"/>
      <c r="D38" s="11"/>
      <c r="E38" s="11"/>
      <c r="F38" s="10"/>
    </row>
    <row r="39" spans="1:6" ht="15" customHeight="1" x14ac:dyDescent="0.65">
      <c r="A39" s="15"/>
      <c r="B39" s="24" t="s">
        <v>14</v>
      </c>
      <c r="C39" s="17"/>
      <c r="D39" s="17"/>
      <c r="E39" s="17"/>
      <c r="F39" s="16"/>
    </row>
    <row r="40" spans="1:6" ht="15" customHeight="1" x14ac:dyDescent="0.65">
      <c r="A40" s="2" t="s">
        <v>2</v>
      </c>
      <c r="B40" s="25" t="s">
        <v>17</v>
      </c>
      <c r="C40" s="12">
        <v>179.41</v>
      </c>
      <c r="D40" s="13">
        <v>0.49</v>
      </c>
      <c r="E40" s="14">
        <v>1034</v>
      </c>
      <c r="F40" s="14">
        <v>416370</v>
      </c>
    </row>
    <row r="41" spans="1:6" ht="15" customHeight="1" x14ac:dyDescent="0.65">
      <c r="A41" s="2" t="s">
        <v>2</v>
      </c>
      <c r="B41" s="25" t="s">
        <v>18</v>
      </c>
      <c r="C41" s="12">
        <v>179.1</v>
      </c>
      <c r="D41" s="13">
        <v>0.51</v>
      </c>
      <c r="E41" s="14">
        <v>1038</v>
      </c>
      <c r="F41" s="14">
        <v>582788</v>
      </c>
    </row>
    <row r="42" spans="1:6" ht="15" customHeight="1" x14ac:dyDescent="0.65">
      <c r="A42" s="2" t="s">
        <v>2</v>
      </c>
      <c r="B42" s="25" t="s">
        <v>19</v>
      </c>
      <c r="C42" s="12">
        <v>178.63</v>
      </c>
      <c r="D42" s="13">
        <v>0.44</v>
      </c>
      <c r="E42" s="14">
        <v>1406</v>
      </c>
      <c r="F42" s="14">
        <v>592023</v>
      </c>
    </row>
    <row r="43" spans="1:6" ht="15" customHeight="1" x14ac:dyDescent="0.65">
      <c r="A43" s="2" t="s">
        <v>2</v>
      </c>
      <c r="B43" s="25" t="s">
        <v>20</v>
      </c>
      <c r="C43" s="12">
        <v>177.9</v>
      </c>
      <c r="D43" s="13">
        <v>0.41</v>
      </c>
      <c r="E43" s="14">
        <v>1780</v>
      </c>
      <c r="F43" s="14">
        <v>610588</v>
      </c>
    </row>
    <row r="44" spans="1:6" ht="15" customHeight="1" x14ac:dyDescent="0.65">
      <c r="A44" s="2" t="s">
        <v>2</v>
      </c>
      <c r="B44" s="25" t="s">
        <v>21</v>
      </c>
      <c r="C44" s="12">
        <v>177.37</v>
      </c>
      <c r="D44" s="13">
        <v>0.4</v>
      </c>
      <c r="E44" s="14">
        <v>1975</v>
      </c>
      <c r="F44" s="14">
        <v>594103</v>
      </c>
    </row>
    <row r="45" spans="1:6" ht="15" customHeight="1" x14ac:dyDescent="0.65">
      <c r="A45" s="2" t="s">
        <v>2</v>
      </c>
      <c r="B45" s="25" t="s">
        <v>22</v>
      </c>
      <c r="C45" s="12">
        <v>175.38</v>
      </c>
      <c r="D45" s="13">
        <v>0.45</v>
      </c>
      <c r="E45" s="14">
        <v>1548</v>
      </c>
      <c r="F45" s="14">
        <v>395054</v>
      </c>
    </row>
    <row r="46" spans="1:6" ht="15" customHeight="1" x14ac:dyDescent="0.65">
      <c r="A46" s="2" t="s">
        <v>2</v>
      </c>
      <c r="B46" s="25" t="s">
        <v>23</v>
      </c>
      <c r="C46" s="12">
        <v>173.22</v>
      </c>
      <c r="D46" s="13">
        <v>0.47</v>
      </c>
      <c r="E46" s="14">
        <v>1341</v>
      </c>
      <c r="F46" s="14">
        <v>357152</v>
      </c>
    </row>
    <row r="47" spans="1:6" ht="15" customHeight="1" x14ac:dyDescent="0.65">
      <c r="A47" s="15"/>
      <c r="B47" s="24" t="s">
        <v>15</v>
      </c>
      <c r="C47" s="17"/>
      <c r="D47" s="17"/>
      <c r="E47" s="17"/>
      <c r="F47" s="16"/>
    </row>
    <row r="48" spans="1:6" ht="15" customHeight="1" x14ac:dyDescent="0.65">
      <c r="A48" s="2" t="s">
        <v>2</v>
      </c>
      <c r="B48" s="25" t="s">
        <v>17</v>
      </c>
      <c r="C48" s="12">
        <v>165.39</v>
      </c>
      <c r="D48" s="13">
        <v>0.46</v>
      </c>
      <c r="E48" s="14">
        <v>1081</v>
      </c>
      <c r="F48" s="14">
        <v>388038</v>
      </c>
    </row>
    <row r="49" spans="1:6" ht="15" customHeight="1" x14ac:dyDescent="0.65">
      <c r="A49" s="2" t="s">
        <v>2</v>
      </c>
      <c r="B49" s="25" t="s">
        <v>18</v>
      </c>
      <c r="C49" s="12">
        <v>165.99</v>
      </c>
      <c r="D49" s="13">
        <v>0.42</v>
      </c>
      <c r="E49" s="14">
        <v>1135</v>
      </c>
      <c r="F49" s="14">
        <v>527619</v>
      </c>
    </row>
    <row r="50" spans="1:6" ht="15" customHeight="1" x14ac:dyDescent="0.65">
      <c r="A50" s="2" t="s">
        <v>2</v>
      </c>
      <c r="B50" s="25" t="s">
        <v>19</v>
      </c>
      <c r="C50" s="12">
        <v>166.28</v>
      </c>
      <c r="D50" s="13">
        <v>0.38</v>
      </c>
      <c r="E50" s="14">
        <v>1709</v>
      </c>
      <c r="F50" s="14">
        <v>626121</v>
      </c>
    </row>
    <row r="51" spans="1:6" ht="15" customHeight="1" x14ac:dyDescent="0.65">
      <c r="A51" s="2" t="s">
        <v>2</v>
      </c>
      <c r="B51" s="25" t="s">
        <v>20</v>
      </c>
      <c r="C51" s="12">
        <v>165.31</v>
      </c>
      <c r="D51" s="13">
        <v>0.34</v>
      </c>
      <c r="E51" s="14">
        <v>2085</v>
      </c>
      <c r="F51" s="14">
        <v>613343</v>
      </c>
    </row>
    <row r="52" spans="1:6" ht="15" customHeight="1" x14ac:dyDescent="0.65">
      <c r="A52" s="2" t="s">
        <v>2</v>
      </c>
      <c r="B52" s="25" t="s">
        <v>21</v>
      </c>
      <c r="C52" s="12">
        <v>164.79</v>
      </c>
      <c r="D52" s="13">
        <v>0.32</v>
      </c>
      <c r="E52" s="14">
        <v>2227</v>
      </c>
      <c r="F52" s="14">
        <v>596307</v>
      </c>
    </row>
    <row r="53" spans="1:6" ht="15" customHeight="1" x14ac:dyDescent="0.65">
      <c r="A53" s="2" t="s">
        <v>2</v>
      </c>
      <c r="B53" s="25" t="s">
        <v>22</v>
      </c>
      <c r="C53" s="12">
        <v>162.97</v>
      </c>
      <c r="D53" s="13">
        <v>0.31</v>
      </c>
      <c r="E53" s="14">
        <v>1870</v>
      </c>
      <c r="F53" s="14">
        <v>452865</v>
      </c>
    </row>
    <row r="54" spans="1:6" ht="15" customHeight="1" x14ac:dyDescent="0.65">
      <c r="A54" s="2" t="s">
        <v>2</v>
      </c>
      <c r="B54" s="25" t="s">
        <v>23</v>
      </c>
      <c r="C54" s="12">
        <v>161.32</v>
      </c>
      <c r="D54" s="13">
        <v>0.38</v>
      </c>
      <c r="E54" s="14">
        <v>1644</v>
      </c>
      <c r="F54" s="14">
        <v>429883</v>
      </c>
    </row>
    <row r="55" spans="1:6" ht="15" customHeight="1" x14ac:dyDescent="0.65">
      <c r="A55" s="8"/>
      <c r="B55" s="21" t="s">
        <v>11</v>
      </c>
      <c r="C55" s="8"/>
      <c r="D55" s="8"/>
      <c r="E55" s="8"/>
      <c r="F55" s="8"/>
    </row>
    <row r="56" spans="1:6" ht="15" customHeight="1" x14ac:dyDescent="0.65">
      <c r="A56" s="9"/>
      <c r="B56" s="22" t="s">
        <v>41</v>
      </c>
      <c r="C56" s="11"/>
      <c r="D56" s="11"/>
      <c r="E56" s="11"/>
      <c r="F56" s="10"/>
    </row>
    <row r="57" spans="1:6" ht="15" customHeight="1" x14ac:dyDescent="0.65">
      <c r="A57" s="15"/>
      <c r="B57" s="24" t="s">
        <v>14</v>
      </c>
      <c r="C57" s="17"/>
      <c r="D57" s="17"/>
      <c r="E57" s="17"/>
      <c r="F57" s="16"/>
    </row>
    <row r="58" spans="1:6" ht="15" customHeight="1" x14ac:dyDescent="0.65">
      <c r="A58" s="2" t="s">
        <v>2</v>
      </c>
      <c r="B58" s="25" t="s">
        <v>25</v>
      </c>
      <c r="C58" s="12">
        <v>173.14</v>
      </c>
      <c r="D58" s="13">
        <v>0.68</v>
      </c>
      <c r="E58" s="14">
        <v>749</v>
      </c>
      <c r="F58" s="14">
        <v>277485</v>
      </c>
    </row>
    <row r="59" spans="1:6" ht="15" customHeight="1" x14ac:dyDescent="0.65">
      <c r="A59" s="2" t="s">
        <v>2</v>
      </c>
      <c r="B59" s="25" t="s">
        <v>26</v>
      </c>
      <c r="C59" s="12">
        <v>176.54</v>
      </c>
      <c r="D59" s="13">
        <v>0.28000000000000003</v>
      </c>
      <c r="E59" s="14">
        <v>3791</v>
      </c>
      <c r="F59" s="14">
        <v>1291961</v>
      </c>
    </row>
    <row r="60" spans="1:6" ht="15" customHeight="1" x14ac:dyDescent="0.65">
      <c r="A60" s="2" t="s">
        <v>2</v>
      </c>
      <c r="B60" s="25" t="s">
        <v>27</v>
      </c>
      <c r="C60" s="12">
        <v>178.74</v>
      </c>
      <c r="D60" s="13">
        <v>0.26</v>
      </c>
      <c r="E60" s="14">
        <v>4495</v>
      </c>
      <c r="F60" s="14">
        <v>1544220</v>
      </c>
    </row>
    <row r="61" spans="1:6" ht="15" customHeight="1" x14ac:dyDescent="0.65">
      <c r="A61" s="15"/>
      <c r="B61" s="24" t="s">
        <v>15</v>
      </c>
      <c r="C61" s="17"/>
      <c r="D61" s="17"/>
      <c r="E61" s="17"/>
      <c r="F61" s="16"/>
    </row>
    <row r="62" spans="1:6" ht="15" customHeight="1" x14ac:dyDescent="0.65">
      <c r="A62" s="2" t="s">
        <v>2</v>
      </c>
      <c r="B62" s="25" t="s">
        <v>25</v>
      </c>
      <c r="C62" s="12">
        <v>161.33000000000001</v>
      </c>
      <c r="D62" s="13">
        <v>0.43</v>
      </c>
      <c r="E62" s="14">
        <v>1472</v>
      </c>
      <c r="F62" s="14">
        <v>438330</v>
      </c>
    </row>
    <row r="63" spans="1:6" ht="15" customHeight="1" x14ac:dyDescent="0.65">
      <c r="A63" s="2" t="s">
        <v>2</v>
      </c>
      <c r="B63" s="25" t="s">
        <v>26</v>
      </c>
      <c r="C63" s="12">
        <v>164.45</v>
      </c>
      <c r="D63" s="13">
        <v>0.22</v>
      </c>
      <c r="E63" s="14">
        <v>5228</v>
      </c>
      <c r="F63" s="14">
        <v>1536614</v>
      </c>
    </row>
    <row r="64" spans="1:6" ht="15" customHeight="1" x14ac:dyDescent="0.65">
      <c r="A64" s="2" t="s">
        <v>2</v>
      </c>
      <c r="B64" s="25" t="s">
        <v>27</v>
      </c>
      <c r="C64" s="12">
        <v>166.09</v>
      </c>
      <c r="D64" s="13">
        <v>0.24</v>
      </c>
      <c r="E64" s="14">
        <v>3886</v>
      </c>
      <c r="F64" s="14">
        <v>1244577</v>
      </c>
    </row>
    <row r="65" spans="1:11" ht="15" customHeight="1" x14ac:dyDescent="0.65">
      <c r="A65" s="18"/>
      <c r="B65" s="26" t="s">
        <v>11</v>
      </c>
      <c r="C65" s="18"/>
      <c r="D65" s="18"/>
      <c r="E65" s="18"/>
      <c r="F65" s="18"/>
    </row>
    <row r="66" spans="1:11" ht="15" customHeight="1" x14ac:dyDescent="0.65">
      <c r="A66" s="19"/>
      <c r="B66" s="19" t="s">
        <v>42</v>
      </c>
      <c r="C66" s="19"/>
      <c r="D66" s="19"/>
      <c r="E66" s="19"/>
      <c r="F66" s="19"/>
      <c r="G66" s="19"/>
      <c r="H66" s="19"/>
      <c r="I66" s="19"/>
      <c r="J66" s="19"/>
      <c r="K66" s="19"/>
    </row>
    <row r="67" spans="1:11" ht="15" customHeight="1" x14ac:dyDescent="0.65">
      <c r="A67" s="19"/>
      <c r="B67" s="19" t="s">
        <v>43</v>
      </c>
      <c r="C67" s="19"/>
      <c r="D67" s="19"/>
      <c r="E67" s="19"/>
      <c r="F67" s="19"/>
      <c r="G67" s="19"/>
      <c r="H67" s="19"/>
      <c r="I67" s="19"/>
      <c r="J67" s="19"/>
      <c r="K67" s="19"/>
    </row>
    <row r="68" spans="1:11" ht="15" customHeight="1" x14ac:dyDescent="0.65">
      <c r="A68" s="19"/>
      <c r="B68" s="19" t="s">
        <v>11</v>
      </c>
      <c r="C68" s="19"/>
      <c r="D68" s="19"/>
      <c r="E68" s="19"/>
      <c r="F68" s="19"/>
      <c r="G68" s="19"/>
      <c r="H68" s="19"/>
      <c r="I68" s="19"/>
      <c r="J68" s="19"/>
      <c r="K68" s="19"/>
    </row>
    <row r="69" spans="1:11" ht="15" customHeight="1" x14ac:dyDescent="0.65">
      <c r="A69" s="19"/>
      <c r="B69" s="19" t="s">
        <v>44</v>
      </c>
      <c r="C69" s="19"/>
      <c r="D69" s="19"/>
      <c r="E69" s="19"/>
      <c r="F69" s="19"/>
      <c r="G69" s="19"/>
      <c r="H69" s="19"/>
      <c r="I69" s="19"/>
      <c r="J69" s="19"/>
      <c r="K69" s="19"/>
    </row>
    <row r="70" spans="1:11" ht="15" customHeight="1" x14ac:dyDescent="0.65">
      <c r="A70" s="19"/>
      <c r="B70" s="19" t="s">
        <v>45</v>
      </c>
      <c r="C70" s="19"/>
      <c r="D70" s="19"/>
      <c r="E70" s="19"/>
      <c r="F70" s="19"/>
      <c r="G70" s="19"/>
      <c r="H70" s="19"/>
      <c r="I70" s="19"/>
      <c r="J70" s="19"/>
      <c r="K70" s="19"/>
    </row>
    <row r="71" spans="1:11" ht="15" customHeight="1" x14ac:dyDescent="0.65">
      <c r="A71" s="19"/>
      <c r="B71" s="19" t="s">
        <v>46</v>
      </c>
      <c r="C71" s="19"/>
      <c r="D71" s="19"/>
      <c r="E71" s="19"/>
      <c r="F71" s="19"/>
      <c r="G71" s="19"/>
      <c r="H71" s="19"/>
      <c r="I71" s="19"/>
      <c r="J71" s="19"/>
      <c r="K71" s="19"/>
    </row>
  </sheetData>
  <mergeCells count="4">
    <mergeCell ref="A2:B2"/>
    <mergeCell ref="A3:F3"/>
    <mergeCell ref="A1:B1"/>
    <mergeCell ref="C1:D1"/>
  </mergeCells>
  <pageMargins left="0.5" right="0.5" top="0.5" bottom="0.5" header="0.4921259845" footer="0.5"/>
  <pageSetup paperSize="9" fitToHeight="2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7"/>
  <sheetViews>
    <sheetView workbookViewId="0">
      <pane ySplit="9" topLeftCell="A52" activePane="bottomLeft" state="frozen"/>
      <selection pane="bottomLeft" activeCell="C54" sqref="C54:C60"/>
    </sheetView>
  </sheetViews>
  <sheetFormatPr defaultColWidth="11" defaultRowHeight="14.25" x14ac:dyDescent="0.65"/>
  <cols>
    <col min="1" max="1" width="0.125" style="1" bestFit="1" customWidth="1"/>
    <col min="2" max="2" width="22" style="1" bestFit="1" customWidth="1"/>
    <col min="3" max="4" width="8" style="1" bestFit="1" customWidth="1"/>
    <col min="5" max="6" width="9" style="1" bestFit="1" customWidth="1"/>
    <col min="7" max="11" width="6.5" style="1" bestFit="1" customWidth="1"/>
    <col min="12" max="16384" width="11" style="1"/>
  </cols>
  <sheetData>
    <row r="1" spans="1:11" ht="42.95" customHeight="1" x14ac:dyDescent="0.6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6"/>
    </row>
    <row r="2" spans="1:11" ht="15" customHeight="1" x14ac:dyDescent="0.65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9"/>
    </row>
    <row r="3" spans="1:11" ht="15" customHeight="1" x14ac:dyDescent="0.65">
      <c r="A3" s="2" t="s">
        <v>2</v>
      </c>
      <c r="B3" s="2" t="s">
        <v>2</v>
      </c>
      <c r="C3" s="2" t="s">
        <v>2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</row>
    <row r="4" spans="1:11" ht="15" customHeight="1" x14ac:dyDescent="0.6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5" customHeight="1" x14ac:dyDescent="0.65">
      <c r="A5" s="91" t="s">
        <v>47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1" ht="18" customHeight="1" x14ac:dyDescent="0.65"/>
    <row r="7" spans="1:11" ht="42.95" customHeight="1" x14ac:dyDescent="0.65">
      <c r="A7" s="82" t="s">
        <v>2</v>
      </c>
      <c r="B7" s="83"/>
      <c r="C7" s="82" t="s">
        <v>4</v>
      </c>
      <c r="D7" s="83"/>
      <c r="E7" s="3" t="s">
        <v>5</v>
      </c>
      <c r="F7" s="3" t="s">
        <v>6</v>
      </c>
    </row>
    <row r="8" spans="1:11" ht="12.95" customHeight="1" x14ac:dyDescent="0.65">
      <c r="A8" s="80" t="s">
        <v>2</v>
      </c>
      <c r="B8" s="80"/>
      <c r="C8" s="3" t="s">
        <v>7</v>
      </c>
      <c r="D8" s="3" t="s">
        <v>8</v>
      </c>
      <c r="E8" s="3" t="s">
        <v>9</v>
      </c>
      <c r="F8" s="3" t="s">
        <v>10</v>
      </c>
    </row>
    <row r="9" spans="1:11" ht="15" customHeight="1" x14ac:dyDescent="0.65">
      <c r="A9" s="81" t="s">
        <v>11</v>
      </c>
      <c r="B9" s="81"/>
      <c r="C9" s="81"/>
      <c r="D9" s="81"/>
      <c r="E9" s="81"/>
      <c r="F9" s="81"/>
    </row>
    <row r="10" spans="1:11" ht="15" customHeight="1" x14ac:dyDescent="0.65">
      <c r="A10" s="4" t="s">
        <v>2</v>
      </c>
      <c r="B10" s="20" t="s">
        <v>12</v>
      </c>
      <c r="C10" s="5">
        <v>170.96</v>
      </c>
      <c r="D10" s="6">
        <v>0.15</v>
      </c>
      <c r="E10" s="7">
        <v>22079</v>
      </c>
      <c r="F10" s="7">
        <v>7036199</v>
      </c>
    </row>
    <row r="11" spans="1:11" ht="15" customHeight="1" x14ac:dyDescent="0.65">
      <c r="A11" s="8"/>
      <c r="B11" s="21" t="s">
        <v>11</v>
      </c>
      <c r="C11" s="8"/>
      <c r="D11" s="8"/>
      <c r="E11" s="8"/>
      <c r="F11" s="8"/>
    </row>
    <row r="12" spans="1:11" ht="15" customHeight="1" x14ac:dyDescent="0.65">
      <c r="A12" s="9"/>
      <c r="B12" s="22" t="s">
        <v>13</v>
      </c>
      <c r="C12" s="11"/>
      <c r="D12" s="11"/>
      <c r="E12" s="11"/>
      <c r="F12" s="10"/>
    </row>
    <row r="13" spans="1:11" ht="15" customHeight="1" x14ac:dyDescent="0.65">
      <c r="A13" s="2" t="s">
        <v>2</v>
      </c>
      <c r="B13" s="23" t="s">
        <v>14</v>
      </c>
      <c r="C13" s="12">
        <v>177.41</v>
      </c>
      <c r="D13" s="13">
        <v>0.17</v>
      </c>
      <c r="E13" s="14">
        <v>10435</v>
      </c>
      <c r="F13" s="14">
        <v>3475924</v>
      </c>
    </row>
    <row r="14" spans="1:11" ht="15" customHeight="1" x14ac:dyDescent="0.65">
      <c r="A14" s="2" t="s">
        <v>2</v>
      </c>
      <c r="B14" s="23" t="s">
        <v>15</v>
      </c>
      <c r="C14" s="12">
        <v>164.65</v>
      </c>
      <c r="D14" s="13">
        <v>0.15</v>
      </c>
      <c r="E14" s="14">
        <v>11644</v>
      </c>
      <c r="F14" s="14">
        <v>3560275</v>
      </c>
    </row>
    <row r="15" spans="1:11" ht="15" customHeight="1" x14ac:dyDescent="0.65">
      <c r="A15" s="8"/>
      <c r="B15" s="21" t="s">
        <v>11</v>
      </c>
      <c r="C15" s="8"/>
      <c r="D15" s="8"/>
      <c r="E15" s="8"/>
      <c r="F15" s="8"/>
    </row>
    <row r="16" spans="1:11" ht="15" customHeight="1" x14ac:dyDescent="0.65">
      <c r="A16" s="9"/>
      <c r="B16" s="22" t="s">
        <v>16</v>
      </c>
      <c r="C16" s="11"/>
      <c r="D16" s="11"/>
      <c r="E16" s="11"/>
      <c r="F16" s="10"/>
    </row>
    <row r="17" spans="1:6" ht="15" customHeight="1" x14ac:dyDescent="0.65">
      <c r="A17" s="2" t="s">
        <v>2</v>
      </c>
      <c r="B17" s="23" t="s">
        <v>17</v>
      </c>
      <c r="C17" s="12">
        <v>172.59</v>
      </c>
      <c r="D17" s="13">
        <v>0.43</v>
      </c>
      <c r="E17" s="14">
        <v>2929</v>
      </c>
      <c r="F17" s="14">
        <v>885991</v>
      </c>
    </row>
    <row r="18" spans="1:6" ht="15" customHeight="1" x14ac:dyDescent="0.65">
      <c r="A18" s="2" t="s">
        <v>2</v>
      </c>
      <c r="B18" s="23" t="s">
        <v>18</v>
      </c>
      <c r="C18" s="12">
        <v>172.54</v>
      </c>
      <c r="D18" s="13">
        <v>0.42</v>
      </c>
      <c r="E18" s="14">
        <v>2696</v>
      </c>
      <c r="F18" s="14">
        <v>1157308</v>
      </c>
    </row>
    <row r="19" spans="1:6" ht="15" customHeight="1" x14ac:dyDescent="0.65">
      <c r="A19" s="2" t="s">
        <v>2</v>
      </c>
      <c r="B19" s="23" t="s">
        <v>19</v>
      </c>
      <c r="C19" s="12">
        <v>172.48</v>
      </c>
      <c r="D19" s="13">
        <v>0.38</v>
      </c>
      <c r="E19" s="14">
        <v>3408</v>
      </c>
      <c r="F19" s="14">
        <v>1165722</v>
      </c>
    </row>
    <row r="20" spans="1:6" ht="15" customHeight="1" x14ac:dyDescent="0.65">
      <c r="A20" s="2" t="s">
        <v>2</v>
      </c>
      <c r="B20" s="23" t="s">
        <v>20</v>
      </c>
      <c r="C20" s="12">
        <v>171.5</v>
      </c>
      <c r="D20" s="13">
        <v>0.34</v>
      </c>
      <c r="E20" s="14">
        <v>4289</v>
      </c>
      <c r="F20" s="14">
        <v>1290128</v>
      </c>
    </row>
    <row r="21" spans="1:6" ht="15" customHeight="1" x14ac:dyDescent="0.65">
      <c r="A21" s="2" t="s">
        <v>2</v>
      </c>
      <c r="B21" s="23" t="s">
        <v>21</v>
      </c>
      <c r="C21" s="12">
        <v>170.25</v>
      </c>
      <c r="D21" s="13">
        <v>0.36</v>
      </c>
      <c r="E21" s="14">
        <v>3667</v>
      </c>
      <c r="F21" s="14">
        <v>1067640</v>
      </c>
    </row>
    <row r="22" spans="1:6" ht="15" customHeight="1" x14ac:dyDescent="0.65">
      <c r="A22" s="2" t="s">
        <v>2</v>
      </c>
      <c r="B22" s="23" t="s">
        <v>22</v>
      </c>
      <c r="C22" s="12">
        <v>168.58</v>
      </c>
      <c r="D22" s="13">
        <v>0.38</v>
      </c>
      <c r="E22" s="14">
        <v>2958</v>
      </c>
      <c r="F22" s="14">
        <v>809941</v>
      </c>
    </row>
    <row r="23" spans="1:6" ht="15" customHeight="1" x14ac:dyDescent="0.65">
      <c r="A23" s="2" t="s">
        <v>2</v>
      </c>
      <c r="B23" s="23" t="s">
        <v>23</v>
      </c>
      <c r="C23" s="12">
        <v>166.27</v>
      </c>
      <c r="D23" s="13">
        <v>0.41</v>
      </c>
      <c r="E23" s="14">
        <v>2132</v>
      </c>
      <c r="F23" s="14">
        <v>659469</v>
      </c>
    </row>
    <row r="24" spans="1:6" ht="15" customHeight="1" x14ac:dyDescent="0.65">
      <c r="A24" s="8"/>
      <c r="B24" s="21" t="s">
        <v>11</v>
      </c>
      <c r="C24" s="8"/>
      <c r="D24" s="8"/>
      <c r="E24" s="8"/>
      <c r="F24" s="8"/>
    </row>
    <row r="25" spans="1:6" ht="15" customHeight="1" x14ac:dyDescent="0.65">
      <c r="A25" s="9"/>
      <c r="B25" s="22" t="s">
        <v>24</v>
      </c>
      <c r="C25" s="11"/>
      <c r="D25" s="11"/>
      <c r="E25" s="11"/>
      <c r="F25" s="10"/>
    </row>
    <row r="26" spans="1:6" ht="15" customHeight="1" x14ac:dyDescent="0.65">
      <c r="A26" s="2" t="s">
        <v>2</v>
      </c>
      <c r="B26" s="23" t="s">
        <v>25</v>
      </c>
      <c r="C26" s="12">
        <v>166.02</v>
      </c>
      <c r="D26" s="13">
        <v>0.4</v>
      </c>
      <c r="E26" s="14">
        <v>3005</v>
      </c>
      <c r="F26" s="14">
        <v>891780</v>
      </c>
    </row>
    <row r="27" spans="1:6" ht="15" customHeight="1" x14ac:dyDescent="0.65">
      <c r="A27" s="2" t="s">
        <v>2</v>
      </c>
      <c r="B27" s="23" t="s">
        <v>26</v>
      </c>
      <c r="C27" s="12">
        <v>169.95</v>
      </c>
      <c r="D27" s="13">
        <v>0.22</v>
      </c>
      <c r="E27" s="14">
        <v>9335</v>
      </c>
      <c r="F27" s="14">
        <v>2916880</v>
      </c>
    </row>
    <row r="28" spans="1:6" ht="15" customHeight="1" x14ac:dyDescent="0.65">
      <c r="A28" s="2" t="s">
        <v>2</v>
      </c>
      <c r="B28" s="23" t="s">
        <v>27</v>
      </c>
      <c r="C28" s="12">
        <v>173.57</v>
      </c>
      <c r="D28" s="13">
        <v>0.26</v>
      </c>
      <c r="E28" s="14">
        <v>6729</v>
      </c>
      <c r="F28" s="14">
        <v>2313356</v>
      </c>
    </row>
    <row r="29" spans="1:6" ht="15" customHeight="1" x14ac:dyDescent="0.65">
      <c r="A29" s="8"/>
      <c r="B29" s="21" t="s">
        <v>11</v>
      </c>
      <c r="C29" s="8"/>
      <c r="D29" s="8"/>
      <c r="E29" s="8"/>
      <c r="F29" s="8"/>
    </row>
    <row r="30" spans="1:6" ht="15" customHeight="1" x14ac:dyDescent="0.65">
      <c r="A30" s="9"/>
      <c r="B30" s="22" t="s">
        <v>28</v>
      </c>
      <c r="C30" s="11"/>
      <c r="D30" s="11"/>
      <c r="E30" s="11"/>
      <c r="F30" s="10"/>
    </row>
    <row r="31" spans="1:6" ht="15" customHeight="1" x14ac:dyDescent="0.65">
      <c r="A31" s="2" t="s">
        <v>2</v>
      </c>
      <c r="B31" s="23" t="s">
        <v>29</v>
      </c>
      <c r="C31" s="12">
        <v>171.21</v>
      </c>
      <c r="D31" s="13">
        <v>0.19</v>
      </c>
      <c r="E31" s="14">
        <v>14648</v>
      </c>
      <c r="F31" s="14">
        <v>5005600</v>
      </c>
    </row>
    <row r="32" spans="1:6" ht="15" customHeight="1" x14ac:dyDescent="0.65">
      <c r="A32" s="2" t="s">
        <v>2</v>
      </c>
      <c r="B32" s="23" t="s">
        <v>30</v>
      </c>
      <c r="C32" s="12">
        <v>170.45</v>
      </c>
      <c r="D32" s="13">
        <v>0.27</v>
      </c>
      <c r="E32" s="14">
        <v>5829</v>
      </c>
      <c r="F32" s="14">
        <v>1714459</v>
      </c>
    </row>
    <row r="33" spans="1:6" ht="15" customHeight="1" x14ac:dyDescent="0.65">
      <c r="A33" s="2" t="s">
        <v>2</v>
      </c>
      <c r="B33" s="23" t="s">
        <v>31</v>
      </c>
      <c r="C33" s="12">
        <v>169.75</v>
      </c>
      <c r="D33" s="13">
        <v>0.5</v>
      </c>
      <c r="E33" s="14">
        <v>1602</v>
      </c>
      <c r="F33" s="14">
        <v>316140</v>
      </c>
    </row>
    <row r="34" spans="1:6" ht="15" customHeight="1" x14ac:dyDescent="0.65">
      <c r="A34" s="8"/>
      <c r="B34" s="21" t="s">
        <v>11</v>
      </c>
      <c r="C34" s="8"/>
      <c r="D34" s="8"/>
      <c r="E34" s="8"/>
      <c r="F34" s="8"/>
    </row>
    <row r="35" spans="1:6" ht="15" customHeight="1" x14ac:dyDescent="0.65">
      <c r="A35" s="9"/>
      <c r="B35" s="22" t="s">
        <v>32</v>
      </c>
      <c r="C35" s="11"/>
      <c r="D35" s="11"/>
      <c r="E35" s="11"/>
      <c r="F35" s="10"/>
    </row>
    <row r="36" spans="1:6" ht="15" customHeight="1" x14ac:dyDescent="0.65">
      <c r="A36" s="2" t="s">
        <v>2</v>
      </c>
      <c r="B36" s="23" t="s">
        <v>33</v>
      </c>
      <c r="C36" s="12">
        <v>170.62</v>
      </c>
      <c r="D36" s="13">
        <v>0.32</v>
      </c>
      <c r="E36" s="14">
        <v>3994</v>
      </c>
      <c r="F36" s="14">
        <v>1315040</v>
      </c>
    </row>
    <row r="37" spans="1:6" ht="15" customHeight="1" x14ac:dyDescent="0.65">
      <c r="A37" s="2" t="s">
        <v>2</v>
      </c>
      <c r="B37" s="23" t="s">
        <v>34</v>
      </c>
      <c r="C37" s="12">
        <v>170.64</v>
      </c>
      <c r="D37" s="13">
        <v>0.33</v>
      </c>
      <c r="E37" s="14">
        <v>4356</v>
      </c>
      <c r="F37" s="14">
        <v>1556972</v>
      </c>
    </row>
    <row r="38" spans="1:6" ht="15" customHeight="1" x14ac:dyDescent="0.65">
      <c r="A38" s="2" t="s">
        <v>2</v>
      </c>
      <c r="B38" s="23" t="s">
        <v>35</v>
      </c>
      <c r="C38" s="12">
        <v>171.04</v>
      </c>
      <c r="D38" s="13">
        <v>0.41</v>
      </c>
      <c r="E38" s="14">
        <v>2460</v>
      </c>
      <c r="F38" s="14">
        <v>964614</v>
      </c>
    </row>
    <row r="39" spans="1:6" ht="15" customHeight="1" x14ac:dyDescent="0.65">
      <c r="A39" s="2" t="s">
        <v>2</v>
      </c>
      <c r="B39" s="23" t="s">
        <v>36</v>
      </c>
      <c r="C39" s="12">
        <v>171.6</v>
      </c>
      <c r="D39" s="13">
        <v>0.44</v>
      </c>
      <c r="E39" s="14">
        <v>2449</v>
      </c>
      <c r="F39" s="14">
        <v>1247724</v>
      </c>
    </row>
    <row r="40" spans="1:6" ht="15" customHeight="1" x14ac:dyDescent="0.65">
      <c r="A40" s="2" t="s">
        <v>2</v>
      </c>
      <c r="B40" s="23" t="s">
        <v>37</v>
      </c>
      <c r="C40" s="12">
        <v>171.04</v>
      </c>
      <c r="D40" s="13">
        <v>0.37</v>
      </c>
      <c r="E40" s="14">
        <v>4049</v>
      </c>
      <c r="F40" s="14">
        <v>979901</v>
      </c>
    </row>
    <row r="41" spans="1:6" ht="15" customHeight="1" x14ac:dyDescent="0.65">
      <c r="A41" s="2" t="s">
        <v>2</v>
      </c>
      <c r="B41" s="23" t="s">
        <v>38</v>
      </c>
      <c r="C41" s="12">
        <v>171.48</v>
      </c>
      <c r="D41" s="13">
        <v>0.43</v>
      </c>
      <c r="E41" s="14">
        <v>3253</v>
      </c>
      <c r="F41" s="14">
        <v>671090</v>
      </c>
    </row>
    <row r="42" spans="1:6" ht="15" customHeight="1" x14ac:dyDescent="0.65">
      <c r="A42" s="2" t="s">
        <v>2</v>
      </c>
      <c r="B42" s="23" t="s">
        <v>39</v>
      </c>
      <c r="C42" s="12">
        <v>169.71</v>
      </c>
      <c r="D42" s="13">
        <v>0.51</v>
      </c>
      <c r="E42" s="14">
        <v>1518</v>
      </c>
      <c r="F42" s="14">
        <v>300858</v>
      </c>
    </row>
    <row r="43" spans="1:6" ht="15" customHeight="1" x14ac:dyDescent="0.65">
      <c r="A43" s="8"/>
      <c r="B43" s="21" t="s">
        <v>11</v>
      </c>
      <c r="C43" s="8"/>
      <c r="D43" s="8"/>
      <c r="E43" s="8"/>
      <c r="F43" s="8"/>
    </row>
    <row r="44" spans="1:6" ht="15" customHeight="1" x14ac:dyDescent="0.65">
      <c r="A44" s="9"/>
      <c r="B44" s="22" t="s">
        <v>40</v>
      </c>
      <c r="C44" s="11"/>
      <c r="D44" s="11"/>
      <c r="E44" s="11"/>
      <c r="F44" s="10"/>
    </row>
    <row r="45" spans="1:6" ht="15" customHeight="1" x14ac:dyDescent="0.65">
      <c r="A45" s="15"/>
      <c r="B45" s="24" t="s">
        <v>14</v>
      </c>
      <c r="C45" s="17"/>
      <c r="D45" s="17"/>
      <c r="E45" s="17"/>
      <c r="F45" s="16"/>
    </row>
    <row r="46" spans="1:6" ht="15" customHeight="1" x14ac:dyDescent="0.65">
      <c r="A46" s="2" t="s">
        <v>2</v>
      </c>
      <c r="B46" s="25" t="s">
        <v>17</v>
      </c>
      <c r="C46" s="12">
        <v>178.97</v>
      </c>
      <c r="D46" s="13">
        <v>0.48</v>
      </c>
      <c r="E46" s="14">
        <v>1451</v>
      </c>
      <c r="F46" s="14">
        <v>456993</v>
      </c>
    </row>
    <row r="47" spans="1:6" ht="15" customHeight="1" x14ac:dyDescent="0.65">
      <c r="A47" s="2" t="s">
        <v>2</v>
      </c>
      <c r="B47" s="25" t="s">
        <v>18</v>
      </c>
      <c r="C47" s="12">
        <v>178.99</v>
      </c>
      <c r="D47" s="13">
        <v>0.48</v>
      </c>
      <c r="E47" s="14">
        <v>1233</v>
      </c>
      <c r="F47" s="14">
        <v>582606</v>
      </c>
    </row>
    <row r="48" spans="1:6" ht="15" customHeight="1" x14ac:dyDescent="0.65">
      <c r="A48" s="2" t="s">
        <v>2</v>
      </c>
      <c r="B48" s="25" t="s">
        <v>19</v>
      </c>
      <c r="C48" s="12">
        <v>178.69</v>
      </c>
      <c r="D48" s="13">
        <v>0.39</v>
      </c>
      <c r="E48" s="14">
        <v>1590</v>
      </c>
      <c r="F48" s="14">
        <v>586175</v>
      </c>
    </row>
    <row r="49" spans="1:6" ht="15" customHeight="1" x14ac:dyDescent="0.65">
      <c r="A49" s="2" t="s">
        <v>2</v>
      </c>
      <c r="B49" s="25" t="s">
        <v>20</v>
      </c>
      <c r="C49" s="12">
        <v>177.78</v>
      </c>
      <c r="D49" s="13">
        <v>0.37</v>
      </c>
      <c r="E49" s="14">
        <v>2070</v>
      </c>
      <c r="F49" s="14">
        <v>649368</v>
      </c>
    </row>
    <row r="50" spans="1:6" ht="15" customHeight="1" x14ac:dyDescent="0.65">
      <c r="A50" s="2" t="s">
        <v>2</v>
      </c>
      <c r="B50" s="25" t="s">
        <v>21</v>
      </c>
      <c r="C50" s="12">
        <v>176.58</v>
      </c>
      <c r="D50" s="13">
        <v>0.4</v>
      </c>
      <c r="E50" s="14">
        <v>1701</v>
      </c>
      <c r="F50" s="14">
        <v>530735</v>
      </c>
    </row>
    <row r="51" spans="1:6" ht="15" customHeight="1" x14ac:dyDescent="0.65">
      <c r="A51" s="2" t="s">
        <v>2</v>
      </c>
      <c r="B51" s="25" t="s">
        <v>22</v>
      </c>
      <c r="C51" s="12">
        <v>175.02</v>
      </c>
      <c r="D51" s="13">
        <v>0.4</v>
      </c>
      <c r="E51" s="14">
        <v>1402</v>
      </c>
      <c r="F51" s="14">
        <v>385655</v>
      </c>
    </row>
    <row r="52" spans="1:6" ht="15" customHeight="1" x14ac:dyDescent="0.65">
      <c r="A52" s="2" t="s">
        <v>2</v>
      </c>
      <c r="B52" s="25" t="s">
        <v>23</v>
      </c>
      <c r="C52" s="12">
        <v>172.96</v>
      </c>
      <c r="D52" s="13">
        <v>0.45</v>
      </c>
      <c r="E52" s="14">
        <v>988</v>
      </c>
      <c r="F52" s="14">
        <v>284393</v>
      </c>
    </row>
    <row r="53" spans="1:6" ht="15" customHeight="1" x14ac:dyDescent="0.65">
      <c r="A53" s="15"/>
      <c r="B53" s="24" t="s">
        <v>15</v>
      </c>
      <c r="C53" s="17"/>
      <c r="D53" s="17"/>
      <c r="E53" s="17"/>
      <c r="F53" s="16"/>
    </row>
    <row r="54" spans="1:6" ht="15" customHeight="1" x14ac:dyDescent="0.65">
      <c r="A54" s="2" t="s">
        <v>2</v>
      </c>
      <c r="B54" s="25" t="s">
        <v>17</v>
      </c>
      <c r="C54" s="12">
        <v>165.8</v>
      </c>
      <c r="D54" s="13">
        <v>0.41</v>
      </c>
      <c r="E54" s="14">
        <v>1478</v>
      </c>
      <c r="F54" s="14">
        <v>428998</v>
      </c>
    </row>
    <row r="55" spans="1:6" ht="15" customHeight="1" x14ac:dyDescent="0.65">
      <c r="A55" s="2" t="s">
        <v>2</v>
      </c>
      <c r="B55" s="25" t="s">
        <v>18</v>
      </c>
      <c r="C55" s="12">
        <v>165.99</v>
      </c>
      <c r="D55" s="13">
        <v>0.38</v>
      </c>
      <c r="E55" s="14">
        <v>1463</v>
      </c>
      <c r="F55" s="14">
        <v>574702</v>
      </c>
    </row>
    <row r="56" spans="1:6" ht="15" customHeight="1" x14ac:dyDescent="0.65">
      <c r="A56" s="2" t="s">
        <v>2</v>
      </c>
      <c r="B56" s="25" t="s">
        <v>19</v>
      </c>
      <c r="C56" s="12">
        <v>166.2</v>
      </c>
      <c r="D56" s="13">
        <v>0.39</v>
      </c>
      <c r="E56" s="14">
        <v>1818</v>
      </c>
      <c r="F56" s="14">
        <v>579547</v>
      </c>
    </row>
    <row r="57" spans="1:6" ht="15" customHeight="1" x14ac:dyDescent="0.65">
      <c r="A57" s="2" t="s">
        <v>2</v>
      </c>
      <c r="B57" s="25" t="s">
        <v>20</v>
      </c>
      <c r="C57" s="12">
        <v>165.13</v>
      </c>
      <c r="D57" s="13">
        <v>0.32</v>
      </c>
      <c r="E57" s="14">
        <v>2219</v>
      </c>
      <c r="F57" s="14">
        <v>640760</v>
      </c>
    </row>
    <row r="58" spans="1:6" ht="15" customHeight="1" x14ac:dyDescent="0.65">
      <c r="A58" s="2" t="s">
        <v>2</v>
      </c>
      <c r="B58" s="25" t="s">
        <v>21</v>
      </c>
      <c r="C58" s="12">
        <v>163.98</v>
      </c>
      <c r="D58" s="13">
        <v>0.34</v>
      </c>
      <c r="E58" s="14">
        <v>1966</v>
      </c>
      <c r="F58" s="14">
        <v>536906</v>
      </c>
    </row>
    <row r="59" spans="1:6" ht="15" customHeight="1" x14ac:dyDescent="0.65">
      <c r="A59" s="2" t="s">
        <v>2</v>
      </c>
      <c r="B59" s="25" t="s">
        <v>22</v>
      </c>
      <c r="C59" s="12">
        <v>162.75</v>
      </c>
      <c r="D59" s="13">
        <v>0.37</v>
      </c>
      <c r="E59" s="14">
        <v>1556</v>
      </c>
      <c r="F59" s="14">
        <v>424286</v>
      </c>
    </row>
    <row r="60" spans="1:6" ht="15" customHeight="1" x14ac:dyDescent="0.65">
      <c r="A60" s="2" t="s">
        <v>2</v>
      </c>
      <c r="B60" s="25" t="s">
        <v>23</v>
      </c>
      <c r="C60" s="12">
        <v>161.19</v>
      </c>
      <c r="D60" s="13">
        <v>0.42</v>
      </c>
      <c r="E60" s="14">
        <v>1144</v>
      </c>
      <c r="F60" s="14">
        <v>375077</v>
      </c>
    </row>
    <row r="61" spans="1:6" ht="15" customHeight="1" x14ac:dyDescent="0.65">
      <c r="A61" s="8"/>
      <c r="B61" s="21" t="s">
        <v>11</v>
      </c>
      <c r="C61" s="8"/>
      <c r="D61" s="8"/>
      <c r="E61" s="8"/>
      <c r="F61" s="8"/>
    </row>
    <row r="62" spans="1:6" ht="15" customHeight="1" x14ac:dyDescent="0.65">
      <c r="A62" s="9"/>
      <c r="B62" s="22" t="s">
        <v>41</v>
      </c>
      <c r="C62" s="11"/>
      <c r="D62" s="11"/>
      <c r="E62" s="11"/>
      <c r="F62" s="10"/>
    </row>
    <row r="63" spans="1:6" ht="15" customHeight="1" x14ac:dyDescent="0.65">
      <c r="A63" s="15"/>
      <c r="B63" s="24" t="s">
        <v>14</v>
      </c>
      <c r="C63" s="17"/>
      <c r="D63" s="17"/>
      <c r="E63" s="17"/>
      <c r="F63" s="16"/>
    </row>
    <row r="64" spans="1:6" ht="15" customHeight="1" x14ac:dyDescent="0.65">
      <c r="A64" s="2" t="s">
        <v>2</v>
      </c>
      <c r="B64" s="25" t="s">
        <v>25</v>
      </c>
      <c r="C64" s="12">
        <v>173.77</v>
      </c>
      <c r="D64" s="13">
        <v>0.51</v>
      </c>
      <c r="E64" s="14">
        <v>1056</v>
      </c>
      <c r="F64" s="14">
        <v>330125</v>
      </c>
    </row>
    <row r="65" spans="1:11" ht="15" customHeight="1" x14ac:dyDescent="0.65">
      <c r="A65" s="2" t="s">
        <v>2</v>
      </c>
      <c r="B65" s="25" t="s">
        <v>26</v>
      </c>
      <c r="C65" s="12">
        <v>176.58</v>
      </c>
      <c r="D65" s="13">
        <v>0.27</v>
      </c>
      <c r="E65" s="14">
        <v>4071</v>
      </c>
      <c r="F65" s="14">
        <v>1332000</v>
      </c>
    </row>
    <row r="66" spans="1:11" ht="15" customHeight="1" x14ac:dyDescent="0.65">
      <c r="A66" s="2" t="s">
        <v>2</v>
      </c>
      <c r="B66" s="25" t="s">
        <v>27</v>
      </c>
      <c r="C66" s="12">
        <v>178.62</v>
      </c>
      <c r="D66" s="13">
        <v>0.26</v>
      </c>
      <c r="E66" s="14">
        <v>3829</v>
      </c>
      <c r="F66" s="14">
        <v>1347047</v>
      </c>
    </row>
    <row r="67" spans="1:11" ht="15" customHeight="1" x14ac:dyDescent="0.65">
      <c r="A67" s="15"/>
      <c r="B67" s="24" t="s">
        <v>15</v>
      </c>
      <c r="C67" s="17"/>
      <c r="D67" s="17"/>
      <c r="E67" s="17"/>
      <c r="F67" s="16"/>
    </row>
    <row r="68" spans="1:11" ht="15" customHeight="1" x14ac:dyDescent="0.65">
      <c r="A68" s="2" t="s">
        <v>2</v>
      </c>
      <c r="B68" s="25" t="s">
        <v>25</v>
      </c>
      <c r="C68" s="12">
        <v>161.47</v>
      </c>
      <c r="D68" s="13">
        <v>0.37</v>
      </c>
      <c r="E68" s="14">
        <v>1949</v>
      </c>
      <c r="F68" s="14">
        <v>561654</v>
      </c>
    </row>
    <row r="69" spans="1:11" ht="15" customHeight="1" x14ac:dyDescent="0.65">
      <c r="A69" s="2" t="s">
        <v>2</v>
      </c>
      <c r="B69" s="25" t="s">
        <v>26</v>
      </c>
      <c r="C69" s="12">
        <v>164.38</v>
      </c>
      <c r="D69" s="13">
        <v>0.2</v>
      </c>
      <c r="E69" s="14">
        <v>5264</v>
      </c>
      <c r="F69" s="14">
        <v>1584881</v>
      </c>
    </row>
    <row r="70" spans="1:11" ht="15" customHeight="1" x14ac:dyDescent="0.65">
      <c r="A70" s="2" t="s">
        <v>2</v>
      </c>
      <c r="B70" s="25" t="s">
        <v>27</v>
      </c>
      <c r="C70" s="12">
        <v>166.53</v>
      </c>
      <c r="D70" s="13">
        <v>0.28999999999999998</v>
      </c>
      <c r="E70" s="14">
        <v>2900</v>
      </c>
      <c r="F70" s="14">
        <v>966310</v>
      </c>
    </row>
    <row r="71" spans="1:11" ht="15" customHeight="1" x14ac:dyDescent="0.65">
      <c r="A71" s="18"/>
      <c r="B71" s="26" t="s">
        <v>11</v>
      </c>
      <c r="C71" s="18"/>
      <c r="D71" s="18"/>
      <c r="E71" s="18"/>
      <c r="F71" s="18"/>
    </row>
    <row r="72" spans="1:11" ht="15" customHeight="1" x14ac:dyDescent="0.65">
      <c r="A72" s="19"/>
      <c r="B72" s="19" t="s">
        <v>42</v>
      </c>
      <c r="C72" s="19"/>
      <c r="D72" s="19"/>
      <c r="E72" s="19"/>
      <c r="F72" s="19"/>
      <c r="G72" s="19"/>
      <c r="H72" s="19"/>
      <c r="I72" s="19"/>
      <c r="J72" s="19"/>
      <c r="K72" s="19"/>
    </row>
    <row r="73" spans="1:11" ht="15" customHeight="1" x14ac:dyDescent="0.65">
      <c r="A73" s="19"/>
      <c r="B73" s="19" t="s">
        <v>43</v>
      </c>
      <c r="C73" s="19"/>
      <c r="D73" s="19"/>
      <c r="E73" s="19"/>
      <c r="F73" s="19"/>
      <c r="G73" s="19"/>
      <c r="H73" s="19"/>
      <c r="I73" s="19"/>
      <c r="J73" s="19"/>
      <c r="K73" s="19"/>
    </row>
    <row r="74" spans="1:11" ht="15" customHeight="1" x14ac:dyDescent="0.65">
      <c r="A74" s="19"/>
      <c r="B74" s="19" t="s">
        <v>11</v>
      </c>
      <c r="C74" s="19"/>
      <c r="D74" s="19"/>
      <c r="E74" s="19"/>
      <c r="F74" s="19"/>
      <c r="G74" s="19"/>
      <c r="H74" s="19"/>
      <c r="I74" s="19"/>
      <c r="J74" s="19"/>
      <c r="K74" s="19"/>
    </row>
    <row r="75" spans="1:11" ht="15" customHeight="1" x14ac:dyDescent="0.65">
      <c r="A75" s="19"/>
      <c r="B75" s="19" t="s">
        <v>44</v>
      </c>
      <c r="C75" s="19"/>
      <c r="D75" s="19"/>
      <c r="E75" s="19"/>
      <c r="F75" s="19"/>
      <c r="G75" s="19"/>
      <c r="H75" s="19"/>
      <c r="I75" s="19"/>
      <c r="J75" s="19"/>
      <c r="K75" s="19"/>
    </row>
    <row r="76" spans="1:11" ht="15" customHeight="1" x14ac:dyDescent="0.65">
      <c r="A76" s="19"/>
      <c r="B76" s="19" t="s">
        <v>45</v>
      </c>
      <c r="C76" s="19"/>
      <c r="D76" s="19"/>
      <c r="E76" s="19"/>
      <c r="F76" s="19"/>
      <c r="G76" s="19"/>
      <c r="H76" s="19"/>
      <c r="I76" s="19"/>
      <c r="J76" s="19"/>
      <c r="K76" s="19"/>
    </row>
    <row r="77" spans="1:11" ht="15" customHeight="1" x14ac:dyDescent="0.65">
      <c r="A77" s="19"/>
      <c r="B77" s="19" t="s">
        <v>46</v>
      </c>
      <c r="C77" s="19"/>
      <c r="D77" s="19"/>
      <c r="E77" s="19"/>
      <c r="F77" s="19"/>
      <c r="G77" s="19"/>
      <c r="H77" s="19"/>
      <c r="I77" s="19"/>
      <c r="J77" s="19"/>
      <c r="K77" s="19"/>
    </row>
  </sheetData>
  <mergeCells count="8">
    <mergeCell ref="A8:B8"/>
    <mergeCell ref="A9:F9"/>
    <mergeCell ref="A1:K1"/>
    <mergeCell ref="A2:K2"/>
    <mergeCell ref="A4:K4"/>
    <mergeCell ref="A5:K5"/>
    <mergeCell ref="A7:B7"/>
    <mergeCell ref="C7:D7"/>
  </mergeCells>
  <pageMargins left="0.5" right="0.5" top="0.5" bottom="0.5" header="0.4921259845" footer="0.5"/>
  <pageSetup paperSize="9" fitToHeight="2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77"/>
  <sheetViews>
    <sheetView workbookViewId="0">
      <pane ySplit="9" topLeftCell="A49" activePane="bottomLeft" state="frozen"/>
      <selection pane="bottomLeft" activeCell="C54" sqref="C54:C60"/>
    </sheetView>
  </sheetViews>
  <sheetFormatPr defaultColWidth="11" defaultRowHeight="14.25" x14ac:dyDescent="0.65"/>
  <cols>
    <col min="1" max="1" width="0.125" style="1" bestFit="1" customWidth="1"/>
    <col min="2" max="2" width="22" style="1" bestFit="1" customWidth="1"/>
    <col min="3" max="4" width="8" style="1" bestFit="1" customWidth="1"/>
    <col min="5" max="6" width="9" style="1" bestFit="1" customWidth="1"/>
    <col min="7" max="11" width="6.5" style="1" bestFit="1" customWidth="1"/>
    <col min="12" max="16384" width="11" style="1"/>
  </cols>
  <sheetData>
    <row r="1" spans="1:11" ht="42.95" customHeight="1" x14ac:dyDescent="0.6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6"/>
    </row>
    <row r="2" spans="1:11" ht="15" customHeight="1" x14ac:dyDescent="0.65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9"/>
    </row>
    <row r="3" spans="1:11" ht="15" customHeight="1" x14ac:dyDescent="0.65">
      <c r="A3" s="2" t="s">
        <v>2</v>
      </c>
      <c r="B3" s="2" t="s">
        <v>2</v>
      </c>
      <c r="C3" s="2" t="s">
        <v>2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</row>
    <row r="4" spans="1:11" ht="15" customHeight="1" x14ac:dyDescent="0.6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5" customHeight="1" x14ac:dyDescent="0.65">
      <c r="A5" s="91" t="s">
        <v>48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1" ht="18" customHeight="1" x14ac:dyDescent="0.65"/>
    <row r="7" spans="1:11" ht="42.95" customHeight="1" x14ac:dyDescent="0.65">
      <c r="A7" s="82" t="s">
        <v>2</v>
      </c>
      <c r="B7" s="83"/>
      <c r="C7" s="82" t="s">
        <v>4</v>
      </c>
      <c r="D7" s="83"/>
      <c r="E7" s="3" t="s">
        <v>5</v>
      </c>
      <c r="F7" s="3" t="s">
        <v>6</v>
      </c>
    </row>
    <row r="8" spans="1:11" ht="12.95" customHeight="1" x14ac:dyDescent="0.65">
      <c r="A8" s="80" t="s">
        <v>2</v>
      </c>
      <c r="B8" s="80"/>
      <c r="C8" s="3" t="s">
        <v>7</v>
      </c>
      <c r="D8" s="3" t="s">
        <v>8</v>
      </c>
      <c r="E8" s="3" t="s">
        <v>9</v>
      </c>
      <c r="F8" s="3" t="s">
        <v>10</v>
      </c>
    </row>
    <row r="9" spans="1:11" ht="15" customHeight="1" x14ac:dyDescent="0.65">
      <c r="A9" s="81" t="s">
        <v>11</v>
      </c>
      <c r="B9" s="81"/>
      <c r="C9" s="81"/>
      <c r="D9" s="81"/>
      <c r="E9" s="81"/>
      <c r="F9" s="81"/>
    </row>
    <row r="10" spans="1:11" ht="15" customHeight="1" x14ac:dyDescent="0.65">
      <c r="A10" s="4" t="s">
        <v>2</v>
      </c>
      <c r="B10" s="20" t="s">
        <v>12</v>
      </c>
      <c r="C10" s="5">
        <v>170.64</v>
      </c>
      <c r="D10" s="6">
        <v>0.16</v>
      </c>
      <c r="E10" s="7">
        <v>21535</v>
      </c>
      <c r="F10" s="7">
        <v>6838268</v>
      </c>
    </row>
    <row r="11" spans="1:11" ht="15" customHeight="1" x14ac:dyDescent="0.65">
      <c r="A11" s="8"/>
      <c r="B11" s="21" t="s">
        <v>11</v>
      </c>
      <c r="C11" s="8"/>
      <c r="D11" s="8"/>
      <c r="E11" s="8"/>
      <c r="F11" s="8"/>
    </row>
    <row r="12" spans="1:11" ht="15" customHeight="1" x14ac:dyDescent="0.65">
      <c r="A12" s="9"/>
      <c r="B12" s="22" t="s">
        <v>13</v>
      </c>
      <c r="C12" s="11"/>
      <c r="D12" s="11"/>
      <c r="E12" s="11"/>
      <c r="F12" s="10"/>
    </row>
    <row r="13" spans="1:11" ht="15" customHeight="1" x14ac:dyDescent="0.65">
      <c r="A13" s="2" t="s">
        <v>2</v>
      </c>
      <c r="B13" s="23" t="s">
        <v>14</v>
      </c>
      <c r="C13" s="12">
        <v>176.89</v>
      </c>
      <c r="D13" s="13">
        <v>0.18</v>
      </c>
      <c r="E13" s="14">
        <v>10265</v>
      </c>
      <c r="F13" s="14">
        <v>3350658</v>
      </c>
    </row>
    <row r="14" spans="1:11" ht="15" customHeight="1" x14ac:dyDescent="0.65">
      <c r="A14" s="2" t="s">
        <v>2</v>
      </c>
      <c r="B14" s="23" t="s">
        <v>15</v>
      </c>
      <c r="C14" s="12">
        <v>164.61</v>
      </c>
      <c r="D14" s="13">
        <v>0.16</v>
      </c>
      <c r="E14" s="14">
        <v>11270</v>
      </c>
      <c r="F14" s="14">
        <v>3487610</v>
      </c>
    </row>
    <row r="15" spans="1:11" ht="15" customHeight="1" x14ac:dyDescent="0.65">
      <c r="A15" s="8"/>
      <c r="B15" s="21" t="s">
        <v>11</v>
      </c>
      <c r="C15" s="8"/>
      <c r="D15" s="8"/>
      <c r="E15" s="8"/>
      <c r="F15" s="8"/>
    </row>
    <row r="16" spans="1:11" ht="15" customHeight="1" x14ac:dyDescent="0.65">
      <c r="A16" s="9"/>
      <c r="B16" s="22" t="s">
        <v>16</v>
      </c>
      <c r="C16" s="11"/>
      <c r="D16" s="11"/>
      <c r="E16" s="11"/>
      <c r="F16" s="10"/>
    </row>
    <row r="17" spans="1:6" ht="15" customHeight="1" x14ac:dyDescent="0.65">
      <c r="A17" s="2" t="s">
        <v>2</v>
      </c>
      <c r="B17" s="23" t="s">
        <v>17</v>
      </c>
      <c r="C17" s="12">
        <v>172.43</v>
      </c>
      <c r="D17" s="13">
        <v>0.38</v>
      </c>
      <c r="E17" s="14">
        <v>2986</v>
      </c>
      <c r="F17" s="14">
        <v>895674</v>
      </c>
    </row>
    <row r="18" spans="1:6" ht="15" customHeight="1" x14ac:dyDescent="0.65">
      <c r="A18" s="2" t="s">
        <v>2</v>
      </c>
      <c r="B18" s="23" t="s">
        <v>18</v>
      </c>
      <c r="C18" s="12">
        <v>172.66</v>
      </c>
      <c r="D18" s="13">
        <v>0.46</v>
      </c>
      <c r="E18" s="14">
        <v>2616</v>
      </c>
      <c r="F18" s="14">
        <v>1070448</v>
      </c>
    </row>
    <row r="19" spans="1:6" ht="15" customHeight="1" x14ac:dyDescent="0.65">
      <c r="A19" s="2" t="s">
        <v>2</v>
      </c>
      <c r="B19" s="23" t="s">
        <v>19</v>
      </c>
      <c r="C19" s="12">
        <v>171.89</v>
      </c>
      <c r="D19" s="13">
        <v>0.39</v>
      </c>
      <c r="E19" s="14">
        <v>3591</v>
      </c>
      <c r="F19" s="14">
        <v>1148076</v>
      </c>
    </row>
    <row r="20" spans="1:6" ht="15" customHeight="1" x14ac:dyDescent="0.65">
      <c r="A20" s="2" t="s">
        <v>2</v>
      </c>
      <c r="B20" s="23" t="s">
        <v>20</v>
      </c>
      <c r="C20" s="12">
        <v>171.2</v>
      </c>
      <c r="D20" s="13">
        <v>0.36</v>
      </c>
      <c r="E20" s="14">
        <v>4320</v>
      </c>
      <c r="F20" s="14">
        <v>1304864</v>
      </c>
    </row>
    <row r="21" spans="1:6" ht="15" customHeight="1" x14ac:dyDescent="0.65">
      <c r="A21" s="2" t="s">
        <v>2</v>
      </c>
      <c r="B21" s="23" t="s">
        <v>21</v>
      </c>
      <c r="C21" s="12">
        <v>169.78</v>
      </c>
      <c r="D21" s="13">
        <v>0.39</v>
      </c>
      <c r="E21" s="14">
        <v>3256</v>
      </c>
      <c r="F21" s="14">
        <v>969387</v>
      </c>
    </row>
    <row r="22" spans="1:6" ht="15" customHeight="1" x14ac:dyDescent="0.65">
      <c r="A22" s="2" t="s">
        <v>2</v>
      </c>
      <c r="B22" s="23" t="s">
        <v>22</v>
      </c>
      <c r="C22" s="12">
        <v>168.39</v>
      </c>
      <c r="D22" s="13">
        <v>0.38</v>
      </c>
      <c r="E22" s="14">
        <v>2842</v>
      </c>
      <c r="F22" s="14">
        <v>768938</v>
      </c>
    </row>
    <row r="23" spans="1:6" ht="15" customHeight="1" x14ac:dyDescent="0.65">
      <c r="A23" s="2" t="s">
        <v>2</v>
      </c>
      <c r="B23" s="23" t="s">
        <v>23</v>
      </c>
      <c r="C23" s="12">
        <v>165.54</v>
      </c>
      <c r="D23" s="13">
        <v>0.49</v>
      </c>
      <c r="E23" s="14">
        <v>1924</v>
      </c>
      <c r="F23" s="14">
        <v>680881</v>
      </c>
    </row>
    <row r="24" spans="1:6" ht="15" customHeight="1" x14ac:dyDescent="0.65">
      <c r="A24" s="8"/>
      <c r="B24" s="21" t="s">
        <v>11</v>
      </c>
      <c r="C24" s="8"/>
      <c r="D24" s="8"/>
      <c r="E24" s="8"/>
      <c r="F24" s="8"/>
    </row>
    <row r="25" spans="1:6" ht="15" customHeight="1" x14ac:dyDescent="0.65">
      <c r="A25" s="9"/>
      <c r="B25" s="22" t="s">
        <v>24</v>
      </c>
      <c r="C25" s="11"/>
      <c r="D25" s="11"/>
      <c r="E25" s="11"/>
      <c r="F25" s="10"/>
    </row>
    <row r="26" spans="1:6" ht="15" customHeight="1" x14ac:dyDescent="0.65">
      <c r="A26" s="2" t="s">
        <v>2</v>
      </c>
      <c r="B26" s="23" t="s">
        <v>25</v>
      </c>
      <c r="C26" s="12">
        <v>165.28</v>
      </c>
      <c r="D26" s="13">
        <v>0.44</v>
      </c>
      <c r="E26" s="14">
        <v>2886</v>
      </c>
      <c r="F26" s="14">
        <v>977189</v>
      </c>
    </row>
    <row r="27" spans="1:6" ht="15" customHeight="1" x14ac:dyDescent="0.65">
      <c r="A27" s="2" t="s">
        <v>2</v>
      </c>
      <c r="B27" s="23" t="s">
        <v>26</v>
      </c>
      <c r="C27" s="12">
        <v>169.84</v>
      </c>
      <c r="D27" s="13">
        <v>0.23</v>
      </c>
      <c r="E27" s="14">
        <v>9680</v>
      </c>
      <c r="F27" s="14">
        <v>3036366</v>
      </c>
    </row>
    <row r="28" spans="1:6" ht="15" customHeight="1" x14ac:dyDescent="0.65">
      <c r="A28" s="2" t="s">
        <v>2</v>
      </c>
      <c r="B28" s="23" t="s">
        <v>27</v>
      </c>
      <c r="C28" s="12">
        <v>173.81</v>
      </c>
      <c r="D28" s="13">
        <v>0.28000000000000003</v>
      </c>
      <c r="E28" s="14">
        <v>5889</v>
      </c>
      <c r="F28" s="14">
        <v>1893776</v>
      </c>
    </row>
    <row r="29" spans="1:6" ht="15" customHeight="1" x14ac:dyDescent="0.65">
      <c r="A29" s="8"/>
      <c r="B29" s="21" t="s">
        <v>11</v>
      </c>
      <c r="C29" s="8"/>
      <c r="D29" s="8"/>
      <c r="E29" s="8"/>
      <c r="F29" s="8"/>
    </row>
    <row r="30" spans="1:6" ht="15" customHeight="1" x14ac:dyDescent="0.65">
      <c r="A30" s="9"/>
      <c r="B30" s="22" t="s">
        <v>28</v>
      </c>
      <c r="C30" s="11"/>
      <c r="D30" s="11"/>
      <c r="E30" s="11"/>
      <c r="F30" s="10"/>
    </row>
    <row r="31" spans="1:6" ht="15" customHeight="1" x14ac:dyDescent="0.65">
      <c r="A31" s="2" t="s">
        <v>2</v>
      </c>
      <c r="B31" s="23" t="s">
        <v>29</v>
      </c>
      <c r="C31" s="12">
        <v>170.86</v>
      </c>
      <c r="D31" s="13">
        <v>0.2</v>
      </c>
      <c r="E31" s="14">
        <v>14256</v>
      </c>
      <c r="F31" s="14">
        <v>4877203</v>
      </c>
    </row>
    <row r="32" spans="1:6" ht="15" customHeight="1" x14ac:dyDescent="0.65">
      <c r="A32" s="2" t="s">
        <v>2</v>
      </c>
      <c r="B32" s="23" t="s">
        <v>30</v>
      </c>
      <c r="C32" s="12">
        <v>170.22</v>
      </c>
      <c r="D32" s="13">
        <v>0.28999999999999998</v>
      </c>
      <c r="E32" s="14">
        <v>5690</v>
      </c>
      <c r="F32" s="14">
        <v>1654306</v>
      </c>
    </row>
    <row r="33" spans="1:6" ht="15" customHeight="1" x14ac:dyDescent="0.65">
      <c r="A33" s="2" t="s">
        <v>2</v>
      </c>
      <c r="B33" s="23" t="s">
        <v>31</v>
      </c>
      <c r="C33" s="12">
        <v>169.28</v>
      </c>
      <c r="D33" s="13">
        <v>0.48</v>
      </c>
      <c r="E33" s="14">
        <v>1589</v>
      </c>
      <c r="F33" s="14">
        <v>306759</v>
      </c>
    </row>
    <row r="34" spans="1:6" ht="15" customHeight="1" x14ac:dyDescent="0.65">
      <c r="A34" s="8"/>
      <c r="B34" s="21" t="s">
        <v>11</v>
      </c>
      <c r="C34" s="8"/>
      <c r="D34" s="8"/>
      <c r="E34" s="8"/>
      <c r="F34" s="8"/>
    </row>
    <row r="35" spans="1:6" ht="15" customHeight="1" x14ac:dyDescent="0.65">
      <c r="A35" s="9"/>
      <c r="B35" s="22" t="s">
        <v>32</v>
      </c>
      <c r="C35" s="11"/>
      <c r="D35" s="11"/>
      <c r="E35" s="11"/>
      <c r="F35" s="10"/>
    </row>
    <row r="36" spans="1:6" ht="15" customHeight="1" x14ac:dyDescent="0.65">
      <c r="A36" s="2" t="s">
        <v>2</v>
      </c>
      <c r="B36" s="23" t="s">
        <v>33</v>
      </c>
      <c r="C36" s="12">
        <v>170.26</v>
      </c>
      <c r="D36" s="13">
        <v>0.35</v>
      </c>
      <c r="E36" s="14">
        <v>3946</v>
      </c>
      <c r="F36" s="14">
        <v>1278645</v>
      </c>
    </row>
    <row r="37" spans="1:6" ht="15" customHeight="1" x14ac:dyDescent="0.65">
      <c r="A37" s="2" t="s">
        <v>2</v>
      </c>
      <c r="B37" s="23" t="s">
        <v>34</v>
      </c>
      <c r="C37" s="12">
        <v>170.78</v>
      </c>
      <c r="D37" s="13">
        <v>0.35</v>
      </c>
      <c r="E37" s="14">
        <v>4156</v>
      </c>
      <c r="F37" s="14">
        <v>1523376</v>
      </c>
    </row>
    <row r="38" spans="1:6" ht="15" customHeight="1" x14ac:dyDescent="0.65">
      <c r="A38" s="2" t="s">
        <v>2</v>
      </c>
      <c r="B38" s="23" t="s">
        <v>35</v>
      </c>
      <c r="C38" s="12">
        <v>170.58</v>
      </c>
      <c r="D38" s="13">
        <v>0.4</v>
      </c>
      <c r="E38" s="14">
        <v>3119</v>
      </c>
      <c r="F38" s="14">
        <v>934053</v>
      </c>
    </row>
    <row r="39" spans="1:6" ht="15" customHeight="1" x14ac:dyDescent="0.65">
      <c r="A39" s="2" t="s">
        <v>2</v>
      </c>
      <c r="B39" s="23" t="s">
        <v>36</v>
      </c>
      <c r="C39" s="12">
        <v>171.19</v>
      </c>
      <c r="D39" s="13">
        <v>0.46</v>
      </c>
      <c r="E39" s="14">
        <v>2224</v>
      </c>
      <c r="F39" s="14">
        <v>1200173</v>
      </c>
    </row>
    <row r="40" spans="1:6" ht="15" customHeight="1" x14ac:dyDescent="0.65">
      <c r="A40" s="2" t="s">
        <v>2</v>
      </c>
      <c r="B40" s="23" t="s">
        <v>37</v>
      </c>
      <c r="C40" s="12">
        <v>170.64</v>
      </c>
      <c r="D40" s="13">
        <v>0.44</v>
      </c>
      <c r="E40" s="14">
        <v>3058</v>
      </c>
      <c r="F40" s="14">
        <v>957442</v>
      </c>
    </row>
    <row r="41" spans="1:6" ht="15" customHeight="1" x14ac:dyDescent="0.65">
      <c r="A41" s="2" t="s">
        <v>2</v>
      </c>
      <c r="B41" s="23" t="s">
        <v>38</v>
      </c>
      <c r="C41" s="12">
        <v>170.67</v>
      </c>
      <c r="D41" s="13">
        <v>0.41</v>
      </c>
      <c r="E41" s="14">
        <v>3489</v>
      </c>
      <c r="F41" s="14">
        <v>649714</v>
      </c>
    </row>
    <row r="42" spans="1:6" ht="15" customHeight="1" x14ac:dyDescent="0.65">
      <c r="A42" s="2" t="s">
        <v>2</v>
      </c>
      <c r="B42" s="23" t="s">
        <v>39</v>
      </c>
      <c r="C42" s="12">
        <v>169.34</v>
      </c>
      <c r="D42" s="13">
        <v>0.49</v>
      </c>
      <c r="E42" s="14">
        <v>1543</v>
      </c>
      <c r="F42" s="14">
        <v>294865</v>
      </c>
    </row>
    <row r="43" spans="1:6" ht="15" customHeight="1" x14ac:dyDescent="0.65">
      <c r="A43" s="8"/>
      <c r="B43" s="21" t="s">
        <v>11</v>
      </c>
      <c r="C43" s="8"/>
      <c r="D43" s="8"/>
      <c r="E43" s="8"/>
      <c r="F43" s="8"/>
    </row>
    <row r="44" spans="1:6" ht="15" customHeight="1" x14ac:dyDescent="0.65">
      <c r="A44" s="9"/>
      <c r="B44" s="22" t="s">
        <v>40</v>
      </c>
      <c r="C44" s="11"/>
      <c r="D44" s="11"/>
      <c r="E44" s="11"/>
      <c r="F44" s="10"/>
    </row>
    <row r="45" spans="1:6" ht="15" customHeight="1" x14ac:dyDescent="0.65">
      <c r="A45" s="15"/>
      <c r="B45" s="24" t="s">
        <v>14</v>
      </c>
      <c r="C45" s="17"/>
      <c r="D45" s="17"/>
      <c r="E45" s="17"/>
      <c r="F45" s="16"/>
    </row>
    <row r="46" spans="1:6" ht="15" customHeight="1" x14ac:dyDescent="0.65">
      <c r="A46" s="2" t="s">
        <v>2</v>
      </c>
      <c r="B46" s="25" t="s">
        <v>17</v>
      </c>
      <c r="C46" s="12">
        <v>178.51</v>
      </c>
      <c r="D46" s="13">
        <v>0.41</v>
      </c>
      <c r="E46" s="14">
        <v>1514</v>
      </c>
      <c r="F46" s="14">
        <v>455962</v>
      </c>
    </row>
    <row r="47" spans="1:6" ht="15" customHeight="1" x14ac:dyDescent="0.65">
      <c r="A47" s="2" t="s">
        <v>2</v>
      </c>
      <c r="B47" s="25" t="s">
        <v>18</v>
      </c>
      <c r="C47" s="12">
        <v>178.86</v>
      </c>
      <c r="D47" s="13">
        <v>0.52</v>
      </c>
      <c r="E47" s="14">
        <v>1238</v>
      </c>
      <c r="F47" s="14">
        <v>542052</v>
      </c>
    </row>
    <row r="48" spans="1:6" ht="15" customHeight="1" x14ac:dyDescent="0.65">
      <c r="A48" s="2" t="s">
        <v>2</v>
      </c>
      <c r="B48" s="25" t="s">
        <v>19</v>
      </c>
      <c r="C48" s="12">
        <v>178.28</v>
      </c>
      <c r="D48" s="13">
        <v>0.42</v>
      </c>
      <c r="E48" s="14">
        <v>1700</v>
      </c>
      <c r="F48" s="14">
        <v>574535</v>
      </c>
    </row>
    <row r="49" spans="1:6" ht="15" customHeight="1" x14ac:dyDescent="0.65">
      <c r="A49" s="2" t="s">
        <v>2</v>
      </c>
      <c r="B49" s="25" t="s">
        <v>20</v>
      </c>
      <c r="C49" s="12">
        <v>177.08</v>
      </c>
      <c r="D49" s="13">
        <v>0.43</v>
      </c>
      <c r="E49" s="14">
        <v>2035</v>
      </c>
      <c r="F49" s="14">
        <v>660403</v>
      </c>
    </row>
    <row r="50" spans="1:6" ht="15" customHeight="1" x14ac:dyDescent="0.65">
      <c r="A50" s="2" t="s">
        <v>2</v>
      </c>
      <c r="B50" s="25" t="s">
        <v>21</v>
      </c>
      <c r="C50" s="12">
        <v>175.78</v>
      </c>
      <c r="D50" s="13">
        <v>0.47</v>
      </c>
      <c r="E50" s="14">
        <v>1561</v>
      </c>
      <c r="F50" s="14">
        <v>485889</v>
      </c>
    </row>
    <row r="51" spans="1:6" ht="15" customHeight="1" x14ac:dyDescent="0.65">
      <c r="A51" s="2" t="s">
        <v>2</v>
      </c>
      <c r="B51" s="25" t="s">
        <v>22</v>
      </c>
      <c r="C51" s="12">
        <v>174.26</v>
      </c>
      <c r="D51" s="13">
        <v>0.42</v>
      </c>
      <c r="E51" s="14">
        <v>1369</v>
      </c>
      <c r="F51" s="14">
        <v>366117</v>
      </c>
    </row>
    <row r="52" spans="1:6" ht="15" customHeight="1" x14ac:dyDescent="0.65">
      <c r="A52" s="2" t="s">
        <v>2</v>
      </c>
      <c r="B52" s="25" t="s">
        <v>23</v>
      </c>
      <c r="C52" s="12">
        <v>172.28</v>
      </c>
      <c r="D52" s="13">
        <v>0.64</v>
      </c>
      <c r="E52" s="14">
        <v>848</v>
      </c>
      <c r="F52" s="14">
        <v>265700</v>
      </c>
    </row>
    <row r="53" spans="1:6" ht="15" customHeight="1" x14ac:dyDescent="0.65">
      <c r="A53" s="15"/>
      <c r="B53" s="24" t="s">
        <v>15</v>
      </c>
      <c r="C53" s="17"/>
      <c r="D53" s="17"/>
      <c r="E53" s="17"/>
      <c r="F53" s="16"/>
    </row>
    <row r="54" spans="1:6" ht="15" customHeight="1" x14ac:dyDescent="0.65">
      <c r="A54" s="2" t="s">
        <v>2</v>
      </c>
      <c r="B54" s="25" t="s">
        <v>17</v>
      </c>
      <c r="C54" s="12">
        <v>166.1</v>
      </c>
      <c r="D54" s="13">
        <v>0.37</v>
      </c>
      <c r="E54" s="14">
        <v>1472</v>
      </c>
      <c r="F54" s="14">
        <v>439713</v>
      </c>
    </row>
    <row r="55" spans="1:6" ht="15" customHeight="1" x14ac:dyDescent="0.65">
      <c r="A55" s="2" t="s">
        <v>2</v>
      </c>
      <c r="B55" s="25" t="s">
        <v>18</v>
      </c>
      <c r="C55" s="12">
        <v>166.31</v>
      </c>
      <c r="D55" s="13">
        <v>0.41</v>
      </c>
      <c r="E55" s="14">
        <v>1378</v>
      </c>
      <c r="F55" s="14">
        <v>528396</v>
      </c>
    </row>
    <row r="56" spans="1:6" ht="15" customHeight="1" x14ac:dyDescent="0.65">
      <c r="A56" s="2" t="s">
        <v>2</v>
      </c>
      <c r="B56" s="25" t="s">
        <v>19</v>
      </c>
      <c r="C56" s="12">
        <v>165.49</v>
      </c>
      <c r="D56" s="13">
        <v>0.38</v>
      </c>
      <c r="E56" s="14">
        <v>1891</v>
      </c>
      <c r="F56" s="14">
        <v>573541</v>
      </c>
    </row>
    <row r="57" spans="1:6" ht="15" customHeight="1" x14ac:dyDescent="0.65">
      <c r="A57" s="2" t="s">
        <v>2</v>
      </c>
      <c r="B57" s="25" t="s">
        <v>20</v>
      </c>
      <c r="C57" s="12">
        <v>165.17</v>
      </c>
      <c r="D57" s="13">
        <v>0.37</v>
      </c>
      <c r="E57" s="14">
        <v>2285</v>
      </c>
      <c r="F57" s="14">
        <v>644461</v>
      </c>
    </row>
    <row r="58" spans="1:6" ht="15" customHeight="1" x14ac:dyDescent="0.65">
      <c r="A58" s="2" t="s">
        <v>2</v>
      </c>
      <c r="B58" s="25" t="s">
        <v>21</v>
      </c>
      <c r="C58" s="12">
        <v>163.79</v>
      </c>
      <c r="D58" s="13">
        <v>0.39</v>
      </c>
      <c r="E58" s="14">
        <v>1695</v>
      </c>
      <c r="F58" s="14">
        <v>483498</v>
      </c>
    </row>
    <row r="59" spans="1:6" ht="15" customHeight="1" x14ac:dyDescent="0.65">
      <c r="A59" s="2" t="s">
        <v>2</v>
      </c>
      <c r="B59" s="25" t="s">
        <v>22</v>
      </c>
      <c r="C59" s="12">
        <v>163.04</v>
      </c>
      <c r="D59" s="13">
        <v>0.37</v>
      </c>
      <c r="E59" s="14">
        <v>1473</v>
      </c>
      <c r="F59" s="14">
        <v>402820</v>
      </c>
    </row>
    <row r="60" spans="1:6" ht="15" customHeight="1" x14ac:dyDescent="0.65">
      <c r="A60" s="2" t="s">
        <v>2</v>
      </c>
      <c r="B60" s="25" t="s">
        <v>23</v>
      </c>
      <c r="C60" s="12">
        <v>161.15</v>
      </c>
      <c r="D60" s="13">
        <v>0.51</v>
      </c>
      <c r="E60" s="14">
        <v>1076</v>
      </c>
      <c r="F60" s="14">
        <v>415181</v>
      </c>
    </row>
    <row r="61" spans="1:6" ht="15" customHeight="1" x14ac:dyDescent="0.65">
      <c r="A61" s="8"/>
      <c r="B61" s="21" t="s">
        <v>11</v>
      </c>
      <c r="C61" s="8"/>
      <c r="D61" s="8"/>
      <c r="E61" s="8"/>
      <c r="F61" s="8"/>
    </row>
    <row r="62" spans="1:6" ht="15" customHeight="1" x14ac:dyDescent="0.65">
      <c r="A62" s="9"/>
      <c r="B62" s="22" t="s">
        <v>41</v>
      </c>
      <c r="C62" s="11"/>
      <c r="D62" s="11"/>
      <c r="E62" s="11"/>
      <c r="F62" s="10"/>
    </row>
    <row r="63" spans="1:6" ht="15" customHeight="1" x14ac:dyDescent="0.65">
      <c r="A63" s="15"/>
      <c r="B63" s="24" t="s">
        <v>14</v>
      </c>
      <c r="C63" s="17"/>
      <c r="D63" s="17"/>
      <c r="E63" s="17"/>
      <c r="F63" s="16"/>
    </row>
    <row r="64" spans="1:6" ht="15" customHeight="1" x14ac:dyDescent="0.65">
      <c r="A64" s="2" t="s">
        <v>2</v>
      </c>
      <c r="B64" s="25" t="s">
        <v>25</v>
      </c>
      <c r="C64" s="12">
        <v>172.39</v>
      </c>
      <c r="D64" s="13">
        <v>0.72</v>
      </c>
      <c r="E64" s="14">
        <v>976</v>
      </c>
      <c r="F64" s="14">
        <v>335848</v>
      </c>
    </row>
    <row r="65" spans="1:11" ht="15" customHeight="1" x14ac:dyDescent="0.65">
      <c r="A65" s="2" t="s">
        <v>2</v>
      </c>
      <c r="B65" s="25" t="s">
        <v>26</v>
      </c>
      <c r="C65" s="12">
        <v>176.26</v>
      </c>
      <c r="D65" s="13">
        <v>0.28000000000000003</v>
      </c>
      <c r="E65" s="14">
        <v>4203</v>
      </c>
      <c r="F65" s="14">
        <v>1373296</v>
      </c>
    </row>
    <row r="66" spans="1:11" ht="15" customHeight="1" x14ac:dyDescent="0.65">
      <c r="A66" s="2" t="s">
        <v>2</v>
      </c>
      <c r="B66" s="25" t="s">
        <v>27</v>
      </c>
      <c r="C66" s="12">
        <v>178.33</v>
      </c>
      <c r="D66" s="13">
        <v>0.28999999999999998</v>
      </c>
      <c r="E66" s="14">
        <v>3525</v>
      </c>
      <c r="F66" s="14">
        <v>1165394</v>
      </c>
    </row>
    <row r="67" spans="1:11" ht="15" customHeight="1" x14ac:dyDescent="0.65">
      <c r="A67" s="15"/>
      <c r="B67" s="24" t="s">
        <v>15</v>
      </c>
      <c r="C67" s="17"/>
      <c r="D67" s="17"/>
      <c r="E67" s="17"/>
      <c r="F67" s="16"/>
    </row>
    <row r="68" spans="1:11" ht="15" customHeight="1" x14ac:dyDescent="0.65">
      <c r="A68" s="2" t="s">
        <v>2</v>
      </c>
      <c r="B68" s="25" t="s">
        <v>25</v>
      </c>
      <c r="C68" s="12">
        <v>161.54</v>
      </c>
      <c r="D68" s="13">
        <v>0.4</v>
      </c>
      <c r="E68" s="14">
        <v>1910</v>
      </c>
      <c r="F68" s="14">
        <v>641342</v>
      </c>
    </row>
    <row r="69" spans="1:11" ht="15" customHeight="1" x14ac:dyDescent="0.65">
      <c r="A69" s="2" t="s">
        <v>2</v>
      </c>
      <c r="B69" s="25" t="s">
        <v>26</v>
      </c>
      <c r="C69" s="12">
        <v>164.54</v>
      </c>
      <c r="D69" s="13">
        <v>0.21</v>
      </c>
      <c r="E69" s="14">
        <v>5477</v>
      </c>
      <c r="F69" s="14">
        <v>1663070</v>
      </c>
    </row>
    <row r="70" spans="1:11" ht="15" customHeight="1" x14ac:dyDescent="0.65">
      <c r="A70" s="2" t="s">
        <v>2</v>
      </c>
      <c r="B70" s="25" t="s">
        <v>27</v>
      </c>
      <c r="C70" s="12">
        <v>166.56</v>
      </c>
      <c r="D70" s="13">
        <v>0.33</v>
      </c>
      <c r="E70" s="14">
        <v>2364</v>
      </c>
      <c r="F70" s="14">
        <v>728381</v>
      </c>
    </row>
    <row r="71" spans="1:11" ht="15" customHeight="1" x14ac:dyDescent="0.65">
      <c r="A71" s="18"/>
      <c r="B71" s="26" t="s">
        <v>11</v>
      </c>
      <c r="C71" s="18"/>
      <c r="D71" s="18"/>
      <c r="E71" s="18"/>
      <c r="F71" s="18"/>
    </row>
    <row r="72" spans="1:11" ht="15" customHeight="1" x14ac:dyDescent="0.65">
      <c r="A72" s="19"/>
      <c r="B72" s="19" t="s">
        <v>42</v>
      </c>
      <c r="C72" s="19"/>
      <c r="D72" s="19"/>
      <c r="E72" s="19"/>
      <c r="F72" s="19"/>
      <c r="G72" s="19"/>
      <c r="H72" s="19"/>
      <c r="I72" s="19"/>
      <c r="J72" s="19"/>
      <c r="K72" s="19"/>
    </row>
    <row r="73" spans="1:11" ht="15" customHeight="1" x14ac:dyDescent="0.65">
      <c r="A73" s="19"/>
      <c r="B73" s="19" t="s">
        <v>43</v>
      </c>
      <c r="C73" s="19"/>
      <c r="D73" s="19"/>
      <c r="E73" s="19"/>
      <c r="F73" s="19"/>
      <c r="G73" s="19"/>
      <c r="H73" s="19"/>
      <c r="I73" s="19"/>
      <c r="J73" s="19"/>
      <c r="K73" s="19"/>
    </row>
    <row r="74" spans="1:11" ht="15" customHeight="1" x14ac:dyDescent="0.65">
      <c r="A74" s="19"/>
      <c r="B74" s="19" t="s">
        <v>11</v>
      </c>
      <c r="C74" s="19"/>
      <c r="D74" s="19"/>
      <c r="E74" s="19"/>
      <c r="F74" s="19"/>
      <c r="G74" s="19"/>
      <c r="H74" s="19"/>
      <c r="I74" s="19"/>
      <c r="J74" s="19"/>
      <c r="K74" s="19"/>
    </row>
    <row r="75" spans="1:11" ht="15" customHeight="1" x14ac:dyDescent="0.65">
      <c r="A75" s="19"/>
      <c r="B75" s="19" t="s">
        <v>44</v>
      </c>
      <c r="C75" s="19"/>
      <c r="D75" s="19"/>
      <c r="E75" s="19"/>
      <c r="F75" s="19"/>
      <c r="G75" s="19"/>
      <c r="H75" s="19"/>
      <c r="I75" s="19"/>
      <c r="J75" s="19"/>
      <c r="K75" s="19"/>
    </row>
    <row r="76" spans="1:11" ht="15" customHeight="1" x14ac:dyDescent="0.65">
      <c r="A76" s="19"/>
      <c r="B76" s="19" t="s">
        <v>45</v>
      </c>
      <c r="C76" s="19"/>
      <c r="D76" s="19"/>
      <c r="E76" s="19"/>
      <c r="F76" s="19"/>
      <c r="G76" s="19"/>
      <c r="H76" s="19"/>
      <c r="I76" s="19"/>
      <c r="J76" s="19"/>
      <c r="K76" s="19"/>
    </row>
    <row r="77" spans="1:11" ht="15" customHeight="1" x14ac:dyDescent="0.65">
      <c r="A77" s="19"/>
      <c r="B77" s="19" t="s">
        <v>46</v>
      </c>
      <c r="C77" s="19"/>
      <c r="D77" s="19"/>
      <c r="E77" s="19"/>
      <c r="F77" s="19"/>
      <c r="G77" s="19"/>
      <c r="H77" s="19"/>
      <c r="I77" s="19"/>
      <c r="J77" s="19"/>
      <c r="K77" s="19"/>
    </row>
  </sheetData>
  <mergeCells count="8">
    <mergeCell ref="A8:B8"/>
    <mergeCell ref="A9:F9"/>
    <mergeCell ref="A1:K1"/>
    <mergeCell ref="A2:K2"/>
    <mergeCell ref="A4:K4"/>
    <mergeCell ref="A5:K5"/>
    <mergeCell ref="A7:B7"/>
    <mergeCell ref="C7:D7"/>
  </mergeCells>
  <pageMargins left="0.5" right="0.5" top="0.5" bottom="0.5" header="0.4921259845" footer="0.5"/>
  <pageSetup paperSize="9" fitToHeight="2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77"/>
  <sheetViews>
    <sheetView workbookViewId="0">
      <pane ySplit="9" topLeftCell="A52" activePane="bottomLeft" state="frozen"/>
      <selection pane="bottomLeft" activeCell="C54" sqref="C54:C60"/>
    </sheetView>
  </sheetViews>
  <sheetFormatPr defaultColWidth="11" defaultRowHeight="14.25" x14ac:dyDescent="0.65"/>
  <cols>
    <col min="1" max="1" width="0.125" style="1" bestFit="1" customWidth="1"/>
    <col min="2" max="2" width="22" style="1" bestFit="1" customWidth="1"/>
    <col min="3" max="4" width="8" style="1" bestFit="1" customWidth="1"/>
    <col min="5" max="6" width="9" style="1" bestFit="1" customWidth="1"/>
    <col min="7" max="11" width="6.5" style="1" bestFit="1" customWidth="1"/>
    <col min="12" max="16384" width="11" style="1"/>
  </cols>
  <sheetData>
    <row r="1" spans="1:11" ht="42.95" customHeight="1" x14ac:dyDescent="0.6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6"/>
    </row>
    <row r="2" spans="1:11" ht="15" customHeight="1" x14ac:dyDescent="0.65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9"/>
    </row>
    <row r="3" spans="1:11" ht="15" customHeight="1" x14ac:dyDescent="0.65">
      <c r="A3" s="2" t="s">
        <v>2</v>
      </c>
      <c r="B3" s="2" t="s">
        <v>2</v>
      </c>
      <c r="C3" s="2" t="s">
        <v>2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</row>
    <row r="4" spans="1:11" ht="15" customHeight="1" x14ac:dyDescent="0.6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5" customHeight="1" x14ac:dyDescent="0.65">
      <c r="A5" s="91" t="s">
        <v>49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1" ht="18" customHeight="1" x14ac:dyDescent="0.65"/>
    <row r="7" spans="1:11" ht="42.95" customHeight="1" x14ac:dyDescent="0.65">
      <c r="A7" s="82" t="s">
        <v>2</v>
      </c>
      <c r="B7" s="83"/>
      <c r="C7" s="82" t="s">
        <v>4</v>
      </c>
      <c r="D7" s="83"/>
      <c r="E7" s="3" t="s">
        <v>5</v>
      </c>
      <c r="F7" s="3" t="s">
        <v>6</v>
      </c>
    </row>
    <row r="8" spans="1:11" ht="12.95" customHeight="1" x14ac:dyDescent="0.65">
      <c r="A8" s="80" t="s">
        <v>2</v>
      </c>
      <c r="B8" s="80"/>
      <c r="C8" s="3" t="s">
        <v>7</v>
      </c>
      <c r="D8" s="3" t="s">
        <v>8</v>
      </c>
      <c r="E8" s="3" t="s">
        <v>9</v>
      </c>
      <c r="F8" s="3" t="s">
        <v>10</v>
      </c>
    </row>
    <row r="9" spans="1:11" ht="15" customHeight="1" x14ac:dyDescent="0.65">
      <c r="A9" s="81" t="s">
        <v>11</v>
      </c>
      <c r="B9" s="81"/>
      <c r="C9" s="81"/>
      <c r="D9" s="81"/>
      <c r="E9" s="81"/>
      <c r="F9" s="81"/>
    </row>
    <row r="10" spans="1:11" ht="15" customHeight="1" x14ac:dyDescent="0.65">
      <c r="A10" s="4" t="s">
        <v>2</v>
      </c>
      <c r="B10" s="20" t="s">
        <v>12</v>
      </c>
      <c r="C10" s="5">
        <v>170.6</v>
      </c>
      <c r="D10" s="6">
        <v>0.17</v>
      </c>
      <c r="E10" s="7">
        <v>18652</v>
      </c>
      <c r="F10" s="7">
        <v>6186711</v>
      </c>
    </row>
    <row r="11" spans="1:11" ht="15" customHeight="1" x14ac:dyDescent="0.65">
      <c r="A11" s="8"/>
      <c r="B11" s="21" t="s">
        <v>11</v>
      </c>
      <c r="C11" s="8"/>
      <c r="D11" s="8"/>
      <c r="E11" s="8"/>
      <c r="F11" s="8"/>
    </row>
    <row r="12" spans="1:11" ht="15" customHeight="1" x14ac:dyDescent="0.65">
      <c r="A12" s="9"/>
      <c r="B12" s="22" t="s">
        <v>13</v>
      </c>
      <c r="C12" s="11"/>
      <c r="D12" s="11"/>
      <c r="E12" s="11"/>
      <c r="F12" s="10"/>
    </row>
    <row r="13" spans="1:11" ht="15" customHeight="1" x14ac:dyDescent="0.65">
      <c r="A13" s="2" t="s">
        <v>2</v>
      </c>
      <c r="B13" s="23" t="s">
        <v>14</v>
      </c>
      <c r="C13" s="12">
        <v>176.8</v>
      </c>
      <c r="D13" s="13">
        <v>0.2</v>
      </c>
      <c r="E13" s="14">
        <v>8392</v>
      </c>
      <c r="F13" s="14">
        <v>3021948</v>
      </c>
    </row>
    <row r="14" spans="1:11" ht="15" customHeight="1" x14ac:dyDescent="0.65">
      <c r="A14" s="2" t="s">
        <v>2</v>
      </c>
      <c r="B14" s="23" t="s">
        <v>15</v>
      </c>
      <c r="C14" s="12">
        <v>164.67</v>
      </c>
      <c r="D14" s="13">
        <v>0.17</v>
      </c>
      <c r="E14" s="14">
        <v>10260</v>
      </c>
      <c r="F14" s="14">
        <v>3164763</v>
      </c>
    </row>
    <row r="15" spans="1:11" ht="15" customHeight="1" x14ac:dyDescent="0.65">
      <c r="A15" s="8"/>
      <c r="B15" s="21" t="s">
        <v>11</v>
      </c>
      <c r="C15" s="8"/>
      <c r="D15" s="8"/>
      <c r="E15" s="8"/>
      <c r="F15" s="8"/>
    </row>
    <row r="16" spans="1:11" ht="15" customHeight="1" x14ac:dyDescent="0.65">
      <c r="A16" s="9"/>
      <c r="B16" s="22" t="s">
        <v>16</v>
      </c>
      <c r="C16" s="11"/>
      <c r="D16" s="11"/>
      <c r="E16" s="11"/>
      <c r="F16" s="10"/>
    </row>
    <row r="17" spans="1:6" ht="15" customHeight="1" x14ac:dyDescent="0.65">
      <c r="A17" s="2" t="s">
        <v>2</v>
      </c>
      <c r="B17" s="23" t="s">
        <v>17</v>
      </c>
      <c r="C17" s="12">
        <v>172.61</v>
      </c>
      <c r="D17" s="13">
        <v>0.5</v>
      </c>
      <c r="E17" s="14">
        <v>1809</v>
      </c>
      <c r="F17" s="14">
        <v>944947</v>
      </c>
    </row>
    <row r="18" spans="1:6" ht="15" customHeight="1" x14ac:dyDescent="0.65">
      <c r="A18" s="2" t="s">
        <v>2</v>
      </c>
      <c r="B18" s="23" t="s">
        <v>18</v>
      </c>
      <c r="C18" s="12">
        <v>172.32</v>
      </c>
      <c r="D18" s="13">
        <v>0.44</v>
      </c>
      <c r="E18" s="14">
        <v>2500</v>
      </c>
      <c r="F18" s="14">
        <v>948865</v>
      </c>
    </row>
    <row r="19" spans="1:6" ht="15" customHeight="1" x14ac:dyDescent="0.65">
      <c r="A19" s="2" t="s">
        <v>2</v>
      </c>
      <c r="B19" s="23" t="s">
        <v>19</v>
      </c>
      <c r="C19" s="12">
        <v>171.86</v>
      </c>
      <c r="D19" s="13">
        <v>0.38</v>
      </c>
      <c r="E19" s="14">
        <v>3802</v>
      </c>
      <c r="F19" s="14">
        <v>1217255</v>
      </c>
    </row>
    <row r="20" spans="1:6" ht="15" customHeight="1" x14ac:dyDescent="0.65">
      <c r="A20" s="2" t="s">
        <v>2</v>
      </c>
      <c r="B20" s="23" t="s">
        <v>20</v>
      </c>
      <c r="C20" s="12">
        <v>170.7</v>
      </c>
      <c r="D20" s="13">
        <v>0.42</v>
      </c>
      <c r="E20" s="14">
        <v>3001</v>
      </c>
      <c r="F20" s="14">
        <v>1064447</v>
      </c>
    </row>
    <row r="21" spans="1:6" ht="15" customHeight="1" x14ac:dyDescent="0.65">
      <c r="A21" s="2" t="s">
        <v>2</v>
      </c>
      <c r="B21" s="23" t="s">
        <v>21</v>
      </c>
      <c r="C21" s="12">
        <v>168.99</v>
      </c>
      <c r="D21" s="13">
        <v>0.41</v>
      </c>
      <c r="E21" s="14">
        <v>3110</v>
      </c>
      <c r="F21" s="14">
        <v>895114</v>
      </c>
    </row>
    <row r="22" spans="1:6" ht="15" customHeight="1" x14ac:dyDescent="0.65">
      <c r="A22" s="2" t="s">
        <v>2</v>
      </c>
      <c r="B22" s="23" t="s">
        <v>22</v>
      </c>
      <c r="C22" s="12">
        <v>168.14</v>
      </c>
      <c r="D22" s="13">
        <v>0.43</v>
      </c>
      <c r="E22" s="14">
        <v>2483</v>
      </c>
      <c r="F22" s="14">
        <v>610651</v>
      </c>
    </row>
    <row r="23" spans="1:6" ht="15" customHeight="1" x14ac:dyDescent="0.65">
      <c r="A23" s="2" t="s">
        <v>2</v>
      </c>
      <c r="B23" s="23" t="s">
        <v>23</v>
      </c>
      <c r="C23" s="12">
        <v>166.06</v>
      </c>
      <c r="D23" s="13">
        <v>0.46</v>
      </c>
      <c r="E23" s="14">
        <v>1947</v>
      </c>
      <c r="F23" s="14">
        <v>505433</v>
      </c>
    </row>
    <row r="24" spans="1:6" ht="15" customHeight="1" x14ac:dyDescent="0.65">
      <c r="A24" s="8"/>
      <c r="B24" s="21" t="s">
        <v>11</v>
      </c>
      <c r="C24" s="8"/>
      <c r="D24" s="8"/>
      <c r="E24" s="8"/>
      <c r="F24" s="8"/>
    </row>
    <row r="25" spans="1:6" ht="15" customHeight="1" x14ac:dyDescent="0.65">
      <c r="A25" s="9"/>
      <c r="B25" s="22" t="s">
        <v>24</v>
      </c>
      <c r="C25" s="11"/>
      <c r="D25" s="11"/>
      <c r="E25" s="11"/>
      <c r="F25" s="10"/>
    </row>
    <row r="26" spans="1:6" ht="15" customHeight="1" x14ac:dyDescent="0.65">
      <c r="A26" s="2" t="s">
        <v>2</v>
      </c>
      <c r="B26" s="23" t="s">
        <v>25</v>
      </c>
      <c r="C26" s="12">
        <v>165.16</v>
      </c>
      <c r="D26" s="13">
        <v>0.45</v>
      </c>
      <c r="E26" s="14">
        <v>2920</v>
      </c>
      <c r="F26" s="14">
        <v>798256</v>
      </c>
    </row>
    <row r="27" spans="1:6" ht="15" customHeight="1" x14ac:dyDescent="0.65">
      <c r="A27" s="2" t="s">
        <v>2</v>
      </c>
      <c r="B27" s="23" t="s">
        <v>26</v>
      </c>
      <c r="C27" s="12">
        <v>169.84</v>
      </c>
      <c r="D27" s="13">
        <v>0.23</v>
      </c>
      <c r="E27" s="14">
        <v>9036</v>
      </c>
      <c r="F27" s="14">
        <v>2754258</v>
      </c>
    </row>
    <row r="28" spans="1:6" ht="15" customHeight="1" x14ac:dyDescent="0.65">
      <c r="A28" s="2" t="s">
        <v>2</v>
      </c>
      <c r="B28" s="23" t="s">
        <v>27</v>
      </c>
      <c r="C28" s="12">
        <v>174.22</v>
      </c>
      <c r="D28" s="13">
        <v>0.33</v>
      </c>
      <c r="E28" s="14">
        <v>4165</v>
      </c>
      <c r="F28" s="14">
        <v>1358655</v>
      </c>
    </row>
    <row r="29" spans="1:6" ht="15" customHeight="1" x14ac:dyDescent="0.65">
      <c r="A29" s="8"/>
      <c r="B29" s="21" t="s">
        <v>11</v>
      </c>
      <c r="C29" s="8"/>
      <c r="D29" s="8"/>
      <c r="E29" s="8"/>
      <c r="F29" s="8"/>
    </row>
    <row r="30" spans="1:6" ht="15" customHeight="1" x14ac:dyDescent="0.65">
      <c r="A30" s="9"/>
      <c r="B30" s="22" t="s">
        <v>28</v>
      </c>
      <c r="C30" s="11"/>
      <c r="D30" s="11"/>
      <c r="E30" s="11"/>
      <c r="F30" s="10"/>
    </row>
    <row r="31" spans="1:6" ht="15" customHeight="1" x14ac:dyDescent="0.65">
      <c r="A31" s="2" t="s">
        <v>2</v>
      </c>
      <c r="B31" s="23" t="s">
        <v>29</v>
      </c>
      <c r="C31" s="12">
        <v>170.74</v>
      </c>
      <c r="D31" s="13">
        <v>0.21</v>
      </c>
      <c r="E31" s="14">
        <v>11422</v>
      </c>
      <c r="F31" s="14">
        <v>4450369</v>
      </c>
    </row>
    <row r="32" spans="1:6" ht="15" customHeight="1" x14ac:dyDescent="0.65">
      <c r="A32" s="2" t="s">
        <v>2</v>
      </c>
      <c r="B32" s="23" t="s">
        <v>30</v>
      </c>
      <c r="C32" s="12">
        <v>170.46</v>
      </c>
      <c r="D32" s="13">
        <v>0.31</v>
      </c>
      <c r="E32" s="14">
        <v>5699</v>
      </c>
      <c r="F32" s="14">
        <v>1454201</v>
      </c>
    </row>
    <row r="33" spans="1:6" ht="15" customHeight="1" x14ac:dyDescent="0.65">
      <c r="A33" s="2" t="s">
        <v>2</v>
      </c>
      <c r="B33" s="23" t="s">
        <v>31</v>
      </c>
      <c r="C33" s="12">
        <v>169.09</v>
      </c>
      <c r="D33" s="13">
        <v>0.55000000000000004</v>
      </c>
      <c r="E33" s="14">
        <v>1531</v>
      </c>
      <c r="F33" s="14">
        <v>282141</v>
      </c>
    </row>
    <row r="34" spans="1:6" ht="15" customHeight="1" x14ac:dyDescent="0.65">
      <c r="A34" s="8"/>
      <c r="B34" s="21" t="s">
        <v>11</v>
      </c>
      <c r="C34" s="8"/>
      <c r="D34" s="8"/>
      <c r="E34" s="8"/>
      <c r="F34" s="8"/>
    </row>
    <row r="35" spans="1:6" ht="15" customHeight="1" x14ac:dyDescent="0.65">
      <c r="A35" s="9"/>
      <c r="B35" s="22" t="s">
        <v>32</v>
      </c>
      <c r="C35" s="11"/>
      <c r="D35" s="11"/>
      <c r="E35" s="11"/>
      <c r="F35" s="10"/>
    </row>
    <row r="36" spans="1:6" ht="15" customHeight="1" x14ac:dyDescent="0.65">
      <c r="A36" s="2" t="s">
        <v>2</v>
      </c>
      <c r="B36" s="23" t="s">
        <v>33</v>
      </c>
      <c r="C36" s="12">
        <v>170.61</v>
      </c>
      <c r="D36" s="13">
        <v>0.37</v>
      </c>
      <c r="E36" s="14">
        <v>3460</v>
      </c>
      <c r="F36" s="14">
        <v>1132753</v>
      </c>
    </row>
    <row r="37" spans="1:6" ht="15" customHeight="1" x14ac:dyDescent="0.65">
      <c r="A37" s="2" t="s">
        <v>2</v>
      </c>
      <c r="B37" s="23" t="s">
        <v>34</v>
      </c>
      <c r="C37" s="12">
        <v>170.48</v>
      </c>
      <c r="D37" s="13">
        <v>0.34</v>
      </c>
      <c r="E37" s="14">
        <v>4900</v>
      </c>
      <c r="F37" s="14">
        <v>1403559</v>
      </c>
    </row>
    <row r="38" spans="1:6" ht="15" customHeight="1" x14ac:dyDescent="0.65">
      <c r="A38" s="2" t="s">
        <v>2</v>
      </c>
      <c r="B38" s="23" t="s">
        <v>35</v>
      </c>
      <c r="C38" s="12">
        <v>170.8</v>
      </c>
      <c r="D38" s="13">
        <v>0.51</v>
      </c>
      <c r="E38" s="14">
        <v>1979</v>
      </c>
      <c r="F38" s="14">
        <v>856150</v>
      </c>
    </row>
    <row r="39" spans="1:6" ht="15" customHeight="1" x14ac:dyDescent="0.65">
      <c r="A39" s="2" t="s">
        <v>2</v>
      </c>
      <c r="B39" s="23" t="s">
        <v>36</v>
      </c>
      <c r="C39" s="12">
        <v>170.79</v>
      </c>
      <c r="D39" s="13">
        <v>0.44</v>
      </c>
      <c r="E39" s="14">
        <v>2415</v>
      </c>
      <c r="F39" s="14">
        <v>1083332</v>
      </c>
    </row>
    <row r="40" spans="1:6" ht="15" customHeight="1" x14ac:dyDescent="0.65">
      <c r="A40" s="2" t="s">
        <v>2</v>
      </c>
      <c r="B40" s="23" t="s">
        <v>37</v>
      </c>
      <c r="C40" s="12">
        <v>170.95</v>
      </c>
      <c r="D40" s="13">
        <v>0.51</v>
      </c>
      <c r="E40" s="14">
        <v>1991</v>
      </c>
      <c r="F40" s="14">
        <v>863568</v>
      </c>
    </row>
    <row r="41" spans="1:6" ht="15" customHeight="1" x14ac:dyDescent="0.65">
      <c r="A41" s="2" t="s">
        <v>2</v>
      </c>
      <c r="B41" s="23" t="s">
        <v>38</v>
      </c>
      <c r="C41" s="12">
        <v>170.37</v>
      </c>
      <c r="D41" s="13">
        <v>0.47</v>
      </c>
      <c r="E41" s="14">
        <v>2397</v>
      </c>
      <c r="F41" s="14">
        <v>580476</v>
      </c>
    </row>
    <row r="42" spans="1:6" ht="15" customHeight="1" x14ac:dyDescent="0.65">
      <c r="A42" s="2" t="s">
        <v>2</v>
      </c>
      <c r="B42" s="23" t="s">
        <v>39</v>
      </c>
      <c r="C42" s="12">
        <v>169.06</v>
      </c>
      <c r="D42" s="13">
        <v>0.53</v>
      </c>
      <c r="E42" s="14">
        <v>1510</v>
      </c>
      <c r="F42" s="14">
        <v>266872</v>
      </c>
    </row>
    <row r="43" spans="1:6" ht="15" customHeight="1" x14ac:dyDescent="0.65">
      <c r="A43" s="8"/>
      <c r="B43" s="21" t="s">
        <v>11</v>
      </c>
      <c r="C43" s="8"/>
      <c r="D43" s="8"/>
      <c r="E43" s="8"/>
      <c r="F43" s="8"/>
    </row>
    <row r="44" spans="1:6" ht="15" customHeight="1" x14ac:dyDescent="0.65">
      <c r="A44" s="9"/>
      <c r="B44" s="22" t="s">
        <v>40</v>
      </c>
      <c r="C44" s="11"/>
      <c r="D44" s="11"/>
      <c r="E44" s="11"/>
      <c r="F44" s="10"/>
    </row>
    <row r="45" spans="1:6" ht="15" customHeight="1" x14ac:dyDescent="0.65">
      <c r="A45" s="15"/>
      <c r="B45" s="24" t="s">
        <v>14</v>
      </c>
      <c r="C45" s="17"/>
      <c r="D45" s="17"/>
      <c r="E45" s="17"/>
      <c r="F45" s="16"/>
    </row>
    <row r="46" spans="1:6" ht="15" customHeight="1" x14ac:dyDescent="0.65">
      <c r="A46" s="2" t="s">
        <v>2</v>
      </c>
      <c r="B46" s="25" t="s">
        <v>17</v>
      </c>
      <c r="C46" s="12">
        <v>177.96</v>
      </c>
      <c r="D46" s="13">
        <v>0.6</v>
      </c>
      <c r="E46" s="14">
        <v>920</v>
      </c>
      <c r="F46" s="14">
        <v>486648</v>
      </c>
    </row>
    <row r="47" spans="1:6" ht="15" customHeight="1" x14ac:dyDescent="0.65">
      <c r="A47" s="2" t="s">
        <v>2</v>
      </c>
      <c r="B47" s="25" t="s">
        <v>18</v>
      </c>
      <c r="C47" s="12">
        <v>178.79</v>
      </c>
      <c r="D47" s="13">
        <v>0.49</v>
      </c>
      <c r="E47" s="14">
        <v>1126</v>
      </c>
      <c r="F47" s="14">
        <v>468107</v>
      </c>
    </row>
    <row r="48" spans="1:6" ht="15" customHeight="1" x14ac:dyDescent="0.65">
      <c r="A48" s="2" t="s">
        <v>2</v>
      </c>
      <c r="B48" s="25" t="s">
        <v>19</v>
      </c>
      <c r="C48" s="12">
        <v>178.21</v>
      </c>
      <c r="D48" s="13">
        <v>0.45</v>
      </c>
      <c r="E48" s="14">
        <v>1774</v>
      </c>
      <c r="F48" s="14">
        <v>607772</v>
      </c>
    </row>
    <row r="49" spans="1:6" ht="15" customHeight="1" x14ac:dyDescent="0.65">
      <c r="A49" s="2" t="s">
        <v>2</v>
      </c>
      <c r="B49" s="25" t="s">
        <v>20</v>
      </c>
      <c r="C49" s="12">
        <v>176.78</v>
      </c>
      <c r="D49" s="13">
        <v>0.46</v>
      </c>
      <c r="E49" s="14">
        <v>1419</v>
      </c>
      <c r="F49" s="14">
        <v>534117</v>
      </c>
    </row>
    <row r="50" spans="1:6" ht="15" customHeight="1" x14ac:dyDescent="0.65">
      <c r="A50" s="2" t="s">
        <v>2</v>
      </c>
      <c r="B50" s="25" t="s">
        <v>21</v>
      </c>
      <c r="C50" s="12">
        <v>174.85</v>
      </c>
      <c r="D50" s="13">
        <v>0.45</v>
      </c>
      <c r="E50" s="14">
        <v>1397</v>
      </c>
      <c r="F50" s="14">
        <v>443326</v>
      </c>
    </row>
    <row r="51" spans="1:6" ht="15" customHeight="1" x14ac:dyDescent="0.65">
      <c r="A51" s="2" t="s">
        <v>2</v>
      </c>
      <c r="B51" s="25" t="s">
        <v>22</v>
      </c>
      <c r="C51" s="12">
        <v>174.32</v>
      </c>
      <c r="D51" s="13">
        <v>0.49</v>
      </c>
      <c r="E51" s="14">
        <v>1007</v>
      </c>
      <c r="F51" s="14">
        <v>283727</v>
      </c>
    </row>
    <row r="52" spans="1:6" ht="15" customHeight="1" x14ac:dyDescent="0.65">
      <c r="A52" s="2" t="s">
        <v>2</v>
      </c>
      <c r="B52" s="25" t="s">
        <v>23</v>
      </c>
      <c r="C52" s="12">
        <v>172.8</v>
      </c>
      <c r="D52" s="13">
        <v>0.56999999999999995</v>
      </c>
      <c r="E52" s="14">
        <v>749</v>
      </c>
      <c r="F52" s="14">
        <v>198251</v>
      </c>
    </row>
    <row r="53" spans="1:6" ht="15" customHeight="1" x14ac:dyDescent="0.65">
      <c r="A53" s="15"/>
      <c r="B53" s="24" t="s">
        <v>15</v>
      </c>
      <c r="C53" s="17"/>
      <c r="D53" s="17"/>
      <c r="E53" s="17"/>
      <c r="F53" s="16"/>
    </row>
    <row r="54" spans="1:6" ht="15" customHeight="1" x14ac:dyDescent="0.65">
      <c r="A54" s="2" t="s">
        <v>2</v>
      </c>
      <c r="B54" s="25" t="s">
        <v>17</v>
      </c>
      <c r="C54" s="12">
        <v>166.93</v>
      </c>
      <c r="D54" s="13">
        <v>0.52</v>
      </c>
      <c r="E54" s="14">
        <v>889</v>
      </c>
      <c r="F54" s="14">
        <v>458298</v>
      </c>
    </row>
    <row r="55" spans="1:6" ht="15" customHeight="1" x14ac:dyDescent="0.65">
      <c r="A55" s="2" t="s">
        <v>2</v>
      </c>
      <c r="B55" s="25" t="s">
        <v>18</v>
      </c>
      <c r="C55" s="12">
        <v>166.03</v>
      </c>
      <c r="D55" s="13">
        <v>0.39</v>
      </c>
      <c r="E55" s="14">
        <v>1374</v>
      </c>
      <c r="F55" s="14">
        <v>480758</v>
      </c>
    </row>
    <row r="56" spans="1:6" ht="15" customHeight="1" x14ac:dyDescent="0.65">
      <c r="A56" s="2" t="s">
        <v>2</v>
      </c>
      <c r="B56" s="25" t="s">
        <v>19</v>
      </c>
      <c r="C56" s="12">
        <v>165.52</v>
      </c>
      <c r="D56" s="13">
        <v>0.35</v>
      </c>
      <c r="E56" s="14">
        <v>2028</v>
      </c>
      <c r="F56" s="14">
        <v>609483</v>
      </c>
    </row>
    <row r="57" spans="1:6" ht="15" customHeight="1" x14ac:dyDescent="0.65">
      <c r="A57" s="2" t="s">
        <v>2</v>
      </c>
      <c r="B57" s="25" t="s">
        <v>20</v>
      </c>
      <c r="C57" s="12">
        <v>164.58</v>
      </c>
      <c r="D57" s="13">
        <v>0.41</v>
      </c>
      <c r="E57" s="14">
        <v>1582</v>
      </c>
      <c r="F57" s="14">
        <v>530330</v>
      </c>
    </row>
    <row r="58" spans="1:6" ht="15" customHeight="1" x14ac:dyDescent="0.65">
      <c r="A58" s="2" t="s">
        <v>2</v>
      </c>
      <c r="B58" s="25" t="s">
        <v>21</v>
      </c>
      <c r="C58" s="12">
        <v>163.26</v>
      </c>
      <c r="D58" s="13">
        <v>0.42</v>
      </c>
      <c r="E58" s="14">
        <v>1713</v>
      </c>
      <c r="F58" s="14">
        <v>451788</v>
      </c>
    </row>
    <row r="59" spans="1:6" ht="15" customHeight="1" x14ac:dyDescent="0.65">
      <c r="A59" s="2" t="s">
        <v>2</v>
      </c>
      <c r="B59" s="25" t="s">
        <v>22</v>
      </c>
      <c r="C59" s="12">
        <v>162.76</v>
      </c>
      <c r="D59" s="13">
        <v>0.4</v>
      </c>
      <c r="E59" s="14">
        <v>1476</v>
      </c>
      <c r="F59" s="14">
        <v>326924</v>
      </c>
    </row>
    <row r="60" spans="1:6" ht="15" customHeight="1" x14ac:dyDescent="0.65">
      <c r="A60" s="2" t="s">
        <v>2</v>
      </c>
      <c r="B60" s="25" t="s">
        <v>23</v>
      </c>
      <c r="C60" s="12">
        <v>161.63</v>
      </c>
      <c r="D60" s="13">
        <v>0.44</v>
      </c>
      <c r="E60" s="14">
        <v>1198</v>
      </c>
      <c r="F60" s="14">
        <v>307182</v>
      </c>
    </row>
    <row r="61" spans="1:6" ht="15" customHeight="1" x14ac:dyDescent="0.65">
      <c r="A61" s="8"/>
      <c r="B61" s="21" t="s">
        <v>11</v>
      </c>
      <c r="C61" s="8"/>
      <c r="D61" s="8"/>
      <c r="E61" s="8"/>
      <c r="F61" s="8"/>
    </row>
    <row r="62" spans="1:6" ht="15" customHeight="1" x14ac:dyDescent="0.65">
      <c r="A62" s="9"/>
      <c r="B62" s="22" t="s">
        <v>41</v>
      </c>
      <c r="C62" s="11"/>
      <c r="D62" s="11"/>
      <c r="E62" s="11"/>
      <c r="F62" s="10"/>
    </row>
    <row r="63" spans="1:6" ht="15" customHeight="1" x14ac:dyDescent="0.65">
      <c r="A63" s="15"/>
      <c r="B63" s="24" t="s">
        <v>14</v>
      </c>
      <c r="C63" s="17"/>
      <c r="D63" s="17"/>
      <c r="E63" s="17"/>
      <c r="F63" s="16"/>
    </row>
    <row r="64" spans="1:6" ht="15" customHeight="1" x14ac:dyDescent="0.65">
      <c r="A64" s="2" t="s">
        <v>2</v>
      </c>
      <c r="B64" s="25" t="s">
        <v>25</v>
      </c>
      <c r="C64" s="12">
        <v>172.95</v>
      </c>
      <c r="D64" s="13">
        <v>0.73</v>
      </c>
      <c r="E64" s="14">
        <v>742</v>
      </c>
      <c r="F64" s="14">
        <v>241211</v>
      </c>
    </row>
    <row r="65" spans="1:11" ht="15" customHeight="1" x14ac:dyDescent="0.65">
      <c r="A65" s="2" t="s">
        <v>2</v>
      </c>
      <c r="B65" s="25" t="s">
        <v>26</v>
      </c>
      <c r="C65" s="12">
        <v>176.23</v>
      </c>
      <c r="D65" s="13">
        <v>0.28000000000000003</v>
      </c>
      <c r="E65" s="14">
        <v>3740</v>
      </c>
      <c r="F65" s="14">
        <v>1232233</v>
      </c>
    </row>
    <row r="66" spans="1:11" ht="15" customHeight="1" x14ac:dyDescent="0.65">
      <c r="A66" s="2" t="s">
        <v>2</v>
      </c>
      <c r="B66" s="25" t="s">
        <v>27</v>
      </c>
      <c r="C66" s="12">
        <v>178.32</v>
      </c>
      <c r="D66" s="13">
        <v>0.33</v>
      </c>
      <c r="E66" s="14">
        <v>2580</v>
      </c>
      <c r="F66" s="14">
        <v>885500</v>
      </c>
    </row>
    <row r="67" spans="1:11" ht="15" customHeight="1" x14ac:dyDescent="0.65">
      <c r="A67" s="15"/>
      <c r="B67" s="24" t="s">
        <v>15</v>
      </c>
      <c r="C67" s="17"/>
      <c r="D67" s="17"/>
      <c r="E67" s="17"/>
      <c r="F67" s="16"/>
    </row>
    <row r="68" spans="1:11" ht="15" customHeight="1" x14ac:dyDescent="0.65">
      <c r="A68" s="2" t="s">
        <v>2</v>
      </c>
      <c r="B68" s="25" t="s">
        <v>25</v>
      </c>
      <c r="C68" s="12">
        <v>161.72999999999999</v>
      </c>
      <c r="D68" s="13">
        <v>0.39</v>
      </c>
      <c r="E68" s="14">
        <v>2178</v>
      </c>
      <c r="F68" s="14">
        <v>557045</v>
      </c>
    </row>
    <row r="69" spans="1:11" ht="15" customHeight="1" x14ac:dyDescent="0.65">
      <c r="A69" s="2" t="s">
        <v>2</v>
      </c>
      <c r="B69" s="25" t="s">
        <v>26</v>
      </c>
      <c r="C69" s="12">
        <v>164.66</v>
      </c>
      <c r="D69" s="13">
        <v>0.21</v>
      </c>
      <c r="E69" s="14">
        <v>5296</v>
      </c>
      <c r="F69" s="14">
        <v>1522024</v>
      </c>
    </row>
    <row r="70" spans="1:11" ht="15" customHeight="1" x14ac:dyDescent="0.65">
      <c r="A70" s="2" t="s">
        <v>2</v>
      </c>
      <c r="B70" s="25" t="s">
        <v>27</v>
      </c>
      <c r="C70" s="12">
        <v>166.55</v>
      </c>
      <c r="D70" s="13">
        <v>0.37</v>
      </c>
      <c r="E70" s="14">
        <v>1585</v>
      </c>
      <c r="F70" s="14">
        <v>473155</v>
      </c>
    </row>
    <row r="71" spans="1:11" ht="15" customHeight="1" x14ac:dyDescent="0.65">
      <c r="A71" s="18"/>
      <c r="B71" s="26" t="s">
        <v>11</v>
      </c>
      <c r="C71" s="18"/>
      <c r="D71" s="18"/>
      <c r="E71" s="18"/>
      <c r="F71" s="18"/>
    </row>
    <row r="72" spans="1:11" ht="15" customHeight="1" x14ac:dyDescent="0.65">
      <c r="A72" s="19"/>
      <c r="B72" s="19" t="s">
        <v>42</v>
      </c>
      <c r="C72" s="19"/>
      <c r="D72" s="19"/>
      <c r="E72" s="19"/>
      <c r="F72" s="19"/>
      <c r="G72" s="19"/>
      <c r="H72" s="19"/>
      <c r="I72" s="19"/>
      <c r="J72" s="19"/>
      <c r="K72" s="19"/>
    </row>
    <row r="73" spans="1:11" ht="15" customHeight="1" x14ac:dyDescent="0.65">
      <c r="A73" s="19"/>
      <c r="B73" s="19" t="s">
        <v>43</v>
      </c>
      <c r="C73" s="19"/>
      <c r="D73" s="19"/>
      <c r="E73" s="19"/>
      <c r="F73" s="19"/>
      <c r="G73" s="19"/>
      <c r="H73" s="19"/>
      <c r="I73" s="19"/>
      <c r="J73" s="19"/>
      <c r="K73" s="19"/>
    </row>
    <row r="74" spans="1:11" ht="15" customHeight="1" x14ac:dyDescent="0.65">
      <c r="A74" s="19"/>
      <c r="B74" s="19" t="s">
        <v>11</v>
      </c>
      <c r="C74" s="19"/>
      <c r="D74" s="19"/>
      <c r="E74" s="19"/>
      <c r="F74" s="19"/>
      <c r="G74" s="19"/>
      <c r="H74" s="19"/>
      <c r="I74" s="19"/>
      <c r="J74" s="19"/>
      <c r="K74" s="19"/>
    </row>
    <row r="75" spans="1:11" ht="15" customHeight="1" x14ac:dyDescent="0.65">
      <c r="A75" s="19"/>
      <c r="B75" s="19" t="s">
        <v>44</v>
      </c>
      <c r="C75" s="19"/>
      <c r="D75" s="19"/>
      <c r="E75" s="19"/>
      <c r="F75" s="19"/>
      <c r="G75" s="19"/>
      <c r="H75" s="19"/>
      <c r="I75" s="19"/>
      <c r="J75" s="19"/>
      <c r="K75" s="19"/>
    </row>
    <row r="76" spans="1:11" ht="15" customHeight="1" x14ac:dyDescent="0.65">
      <c r="A76" s="19"/>
      <c r="B76" s="19" t="s">
        <v>45</v>
      </c>
      <c r="C76" s="19"/>
      <c r="D76" s="19"/>
      <c r="E76" s="19"/>
      <c r="F76" s="19"/>
      <c r="G76" s="19"/>
      <c r="H76" s="19"/>
      <c r="I76" s="19"/>
      <c r="J76" s="19"/>
      <c r="K76" s="19"/>
    </row>
    <row r="77" spans="1:11" ht="15" customHeight="1" x14ac:dyDescent="0.65">
      <c r="A77" s="19"/>
      <c r="B77" s="19" t="s">
        <v>46</v>
      </c>
      <c r="C77" s="19"/>
      <c r="D77" s="19"/>
      <c r="E77" s="19"/>
      <c r="F77" s="19"/>
      <c r="G77" s="19"/>
      <c r="H77" s="19"/>
      <c r="I77" s="19"/>
      <c r="J77" s="19"/>
      <c r="K77" s="19"/>
    </row>
  </sheetData>
  <mergeCells count="8">
    <mergeCell ref="A8:B8"/>
    <mergeCell ref="A9:F9"/>
    <mergeCell ref="A1:K1"/>
    <mergeCell ref="A2:K2"/>
    <mergeCell ref="A4:K4"/>
    <mergeCell ref="A5:K5"/>
    <mergeCell ref="A7:B7"/>
    <mergeCell ref="C7:D7"/>
  </mergeCells>
  <pageMargins left="0.5" right="0.5" top="0.5" bottom="0.5" header="0.4921259845" footer="0.5"/>
  <pageSetup paperSize="9" fitToHeight="2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7"/>
  <sheetViews>
    <sheetView workbookViewId="0">
      <pane ySplit="9" topLeftCell="A52" activePane="bottomLeft" state="frozen"/>
      <selection pane="bottomLeft" activeCell="C54" sqref="C54:C60"/>
    </sheetView>
  </sheetViews>
  <sheetFormatPr defaultColWidth="11" defaultRowHeight="14.25" x14ac:dyDescent="0.65"/>
  <cols>
    <col min="1" max="1" width="0.125" style="1" bestFit="1" customWidth="1"/>
    <col min="2" max="2" width="22" style="1" bestFit="1" customWidth="1"/>
    <col min="3" max="4" width="8" style="1" bestFit="1" customWidth="1"/>
    <col min="5" max="6" width="9" style="1" bestFit="1" customWidth="1"/>
    <col min="7" max="11" width="6.5" style="1" bestFit="1" customWidth="1"/>
    <col min="12" max="16384" width="11" style="1"/>
  </cols>
  <sheetData>
    <row r="1" spans="1:11" ht="42.95" customHeight="1" x14ac:dyDescent="0.6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6"/>
    </row>
    <row r="2" spans="1:11" ht="15" customHeight="1" x14ac:dyDescent="0.65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9"/>
    </row>
    <row r="3" spans="1:11" ht="15" customHeight="1" x14ac:dyDescent="0.65">
      <c r="A3" s="2" t="s">
        <v>2</v>
      </c>
      <c r="B3" s="2" t="s">
        <v>2</v>
      </c>
      <c r="C3" s="2" t="s">
        <v>2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</row>
    <row r="4" spans="1:11" ht="15" customHeight="1" x14ac:dyDescent="0.6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5" customHeight="1" x14ac:dyDescent="0.65">
      <c r="A5" s="91" t="s">
        <v>50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1" ht="18" customHeight="1" x14ac:dyDescent="0.65"/>
    <row r="7" spans="1:11" ht="42.95" customHeight="1" x14ac:dyDescent="0.65">
      <c r="A7" s="82" t="s">
        <v>2</v>
      </c>
      <c r="B7" s="83"/>
      <c r="C7" s="82" t="s">
        <v>4</v>
      </c>
      <c r="D7" s="83"/>
      <c r="E7" s="3" t="s">
        <v>5</v>
      </c>
      <c r="F7" s="3" t="s">
        <v>6</v>
      </c>
    </row>
    <row r="8" spans="1:11" ht="12.95" customHeight="1" x14ac:dyDescent="0.65">
      <c r="A8" s="80" t="s">
        <v>2</v>
      </c>
      <c r="B8" s="80"/>
      <c r="C8" s="3" t="s">
        <v>7</v>
      </c>
      <c r="D8" s="3" t="s">
        <v>8</v>
      </c>
      <c r="E8" s="3" t="s">
        <v>9</v>
      </c>
      <c r="F8" s="3" t="s">
        <v>10</v>
      </c>
    </row>
    <row r="9" spans="1:11" ht="15" customHeight="1" x14ac:dyDescent="0.65">
      <c r="A9" s="81" t="s">
        <v>11</v>
      </c>
      <c r="B9" s="81"/>
      <c r="C9" s="81"/>
      <c r="D9" s="81"/>
      <c r="E9" s="81"/>
      <c r="F9" s="81"/>
    </row>
    <row r="10" spans="1:11" ht="15" customHeight="1" x14ac:dyDescent="0.65">
      <c r="A10" s="4" t="s">
        <v>2</v>
      </c>
      <c r="B10" s="20" t="s">
        <v>12</v>
      </c>
      <c r="C10" s="5">
        <v>169.97</v>
      </c>
      <c r="D10" s="6">
        <v>0.16</v>
      </c>
      <c r="E10" s="7">
        <v>19628</v>
      </c>
      <c r="F10" s="7">
        <v>6017407</v>
      </c>
    </row>
    <row r="11" spans="1:11" ht="15" customHeight="1" x14ac:dyDescent="0.65">
      <c r="A11" s="8"/>
      <c r="B11" s="21" t="s">
        <v>11</v>
      </c>
      <c r="C11" s="8"/>
      <c r="D11" s="8"/>
      <c r="E11" s="8"/>
      <c r="F11" s="8"/>
    </row>
    <row r="12" spans="1:11" ht="15" customHeight="1" x14ac:dyDescent="0.65">
      <c r="A12" s="9"/>
      <c r="B12" s="22" t="s">
        <v>13</v>
      </c>
      <c r="C12" s="11"/>
      <c r="D12" s="11"/>
      <c r="E12" s="11"/>
      <c r="F12" s="10"/>
    </row>
    <row r="13" spans="1:11" ht="15" customHeight="1" x14ac:dyDescent="0.65">
      <c r="A13" s="2" t="s">
        <v>2</v>
      </c>
      <c r="B13" s="23" t="s">
        <v>14</v>
      </c>
      <c r="C13" s="12">
        <v>176.04</v>
      </c>
      <c r="D13" s="13">
        <v>0.19</v>
      </c>
      <c r="E13" s="14">
        <v>8890</v>
      </c>
      <c r="F13" s="14">
        <v>2909185</v>
      </c>
    </row>
    <row r="14" spans="1:11" ht="15" customHeight="1" x14ac:dyDescent="0.65">
      <c r="A14" s="2" t="s">
        <v>2</v>
      </c>
      <c r="B14" s="23" t="s">
        <v>15</v>
      </c>
      <c r="C14" s="12">
        <v>164.28</v>
      </c>
      <c r="D14" s="13">
        <v>0.16</v>
      </c>
      <c r="E14" s="14">
        <v>10738</v>
      </c>
      <c r="F14" s="14">
        <v>3108222</v>
      </c>
    </row>
    <row r="15" spans="1:11" ht="15" customHeight="1" x14ac:dyDescent="0.65">
      <c r="A15" s="8"/>
      <c r="B15" s="21" t="s">
        <v>11</v>
      </c>
      <c r="C15" s="8"/>
      <c r="D15" s="8"/>
      <c r="E15" s="8"/>
      <c r="F15" s="8"/>
    </row>
    <row r="16" spans="1:11" ht="15" customHeight="1" x14ac:dyDescent="0.65">
      <c r="A16" s="9"/>
      <c r="B16" s="22" t="s">
        <v>16</v>
      </c>
      <c r="C16" s="11"/>
      <c r="D16" s="11"/>
      <c r="E16" s="11"/>
      <c r="F16" s="10"/>
    </row>
    <row r="17" spans="1:6" ht="15" customHeight="1" x14ac:dyDescent="0.65">
      <c r="A17" s="2" t="s">
        <v>2</v>
      </c>
      <c r="B17" s="23" t="s">
        <v>17</v>
      </c>
      <c r="C17" s="12">
        <v>171.97</v>
      </c>
      <c r="D17" s="13">
        <v>0.51</v>
      </c>
      <c r="E17" s="14">
        <v>1695</v>
      </c>
      <c r="F17" s="14">
        <v>844576</v>
      </c>
    </row>
    <row r="18" spans="1:6" ht="15" customHeight="1" x14ac:dyDescent="0.65">
      <c r="A18" s="2" t="s">
        <v>2</v>
      </c>
      <c r="B18" s="23" t="s">
        <v>18</v>
      </c>
      <c r="C18" s="12">
        <v>171.86</v>
      </c>
      <c r="D18" s="13">
        <v>0.41</v>
      </c>
      <c r="E18" s="14">
        <v>3020</v>
      </c>
      <c r="F18" s="14">
        <v>1026905</v>
      </c>
    </row>
    <row r="19" spans="1:6" ht="15" customHeight="1" x14ac:dyDescent="0.65">
      <c r="A19" s="2" t="s">
        <v>2</v>
      </c>
      <c r="B19" s="23" t="s">
        <v>19</v>
      </c>
      <c r="C19" s="12">
        <v>171.11</v>
      </c>
      <c r="D19" s="13">
        <v>0.35</v>
      </c>
      <c r="E19" s="14">
        <v>4198</v>
      </c>
      <c r="F19" s="14">
        <v>1200793</v>
      </c>
    </row>
    <row r="20" spans="1:6" ht="15" customHeight="1" x14ac:dyDescent="0.65">
      <c r="A20" s="2" t="s">
        <v>2</v>
      </c>
      <c r="B20" s="23" t="s">
        <v>20</v>
      </c>
      <c r="C20" s="12">
        <v>169.74</v>
      </c>
      <c r="D20" s="13">
        <v>0.4</v>
      </c>
      <c r="E20" s="14">
        <v>3172</v>
      </c>
      <c r="F20" s="14">
        <v>992818</v>
      </c>
    </row>
    <row r="21" spans="1:6" ht="15" customHeight="1" x14ac:dyDescent="0.65">
      <c r="A21" s="2" t="s">
        <v>2</v>
      </c>
      <c r="B21" s="23" t="s">
        <v>21</v>
      </c>
      <c r="C21" s="12">
        <v>168.78</v>
      </c>
      <c r="D21" s="13">
        <v>0.37</v>
      </c>
      <c r="E21" s="14">
        <v>3237</v>
      </c>
      <c r="F21" s="14">
        <v>834623</v>
      </c>
    </row>
    <row r="22" spans="1:6" ht="15" customHeight="1" x14ac:dyDescent="0.65">
      <c r="A22" s="2" t="s">
        <v>2</v>
      </c>
      <c r="B22" s="23" t="s">
        <v>22</v>
      </c>
      <c r="C22" s="12">
        <v>167.34</v>
      </c>
      <c r="D22" s="13">
        <v>0.39</v>
      </c>
      <c r="E22" s="14">
        <v>2526</v>
      </c>
      <c r="F22" s="14">
        <v>642804</v>
      </c>
    </row>
    <row r="23" spans="1:6" ht="15" customHeight="1" x14ac:dyDescent="0.65">
      <c r="A23" s="2" t="s">
        <v>2</v>
      </c>
      <c r="B23" s="23" t="s">
        <v>23</v>
      </c>
      <c r="C23" s="12">
        <v>165.51</v>
      </c>
      <c r="D23" s="13">
        <v>0.53</v>
      </c>
      <c r="E23" s="14">
        <v>1780</v>
      </c>
      <c r="F23" s="14">
        <v>474888</v>
      </c>
    </row>
    <row r="24" spans="1:6" ht="15" customHeight="1" x14ac:dyDescent="0.65">
      <c r="A24" s="8"/>
      <c r="B24" s="21" t="s">
        <v>11</v>
      </c>
      <c r="C24" s="8"/>
      <c r="D24" s="8"/>
      <c r="E24" s="8"/>
      <c r="F24" s="8"/>
    </row>
    <row r="25" spans="1:6" ht="15" customHeight="1" x14ac:dyDescent="0.65">
      <c r="A25" s="9"/>
      <c r="B25" s="22" t="s">
        <v>24</v>
      </c>
      <c r="C25" s="11"/>
      <c r="D25" s="11"/>
      <c r="E25" s="11"/>
      <c r="F25" s="10"/>
    </row>
    <row r="26" spans="1:6" ht="15" customHeight="1" x14ac:dyDescent="0.65">
      <c r="A26" s="2" t="s">
        <v>2</v>
      </c>
      <c r="B26" s="23" t="s">
        <v>25</v>
      </c>
      <c r="C26" s="12">
        <v>165.16</v>
      </c>
      <c r="D26" s="13">
        <v>0.4</v>
      </c>
      <c r="E26" s="14">
        <v>3341</v>
      </c>
      <c r="F26" s="14">
        <v>995012</v>
      </c>
    </row>
    <row r="27" spans="1:6" ht="15" customHeight="1" x14ac:dyDescent="0.65">
      <c r="A27" s="2" t="s">
        <v>2</v>
      </c>
      <c r="B27" s="23" t="s">
        <v>26</v>
      </c>
      <c r="C27" s="12">
        <v>169.74</v>
      </c>
      <c r="D27" s="13">
        <v>0.2</v>
      </c>
      <c r="E27" s="14">
        <v>11386</v>
      </c>
      <c r="F27" s="14">
        <v>3244142</v>
      </c>
    </row>
    <row r="28" spans="1:6" ht="15" customHeight="1" x14ac:dyDescent="0.65">
      <c r="A28" s="2" t="s">
        <v>2</v>
      </c>
      <c r="B28" s="23" t="s">
        <v>27</v>
      </c>
      <c r="C28" s="12">
        <v>174.22</v>
      </c>
      <c r="D28" s="13">
        <v>0.36</v>
      </c>
      <c r="E28" s="14">
        <v>3151</v>
      </c>
      <c r="F28" s="14">
        <v>911713</v>
      </c>
    </row>
    <row r="29" spans="1:6" ht="15" customHeight="1" x14ac:dyDescent="0.65">
      <c r="A29" s="8"/>
      <c r="B29" s="21" t="s">
        <v>11</v>
      </c>
      <c r="C29" s="8"/>
      <c r="D29" s="8"/>
      <c r="E29" s="8"/>
      <c r="F29" s="8"/>
    </row>
    <row r="30" spans="1:6" ht="15" customHeight="1" x14ac:dyDescent="0.65">
      <c r="A30" s="9"/>
      <c r="B30" s="22" t="s">
        <v>28</v>
      </c>
      <c r="C30" s="11"/>
      <c r="D30" s="11"/>
      <c r="E30" s="11"/>
      <c r="F30" s="10"/>
    </row>
    <row r="31" spans="1:6" ht="15" customHeight="1" x14ac:dyDescent="0.65">
      <c r="A31" s="2" t="s">
        <v>2</v>
      </c>
      <c r="B31" s="23" t="s">
        <v>29</v>
      </c>
      <c r="C31" s="12">
        <v>170.18</v>
      </c>
      <c r="D31" s="13">
        <v>0.2</v>
      </c>
      <c r="E31" s="14">
        <v>13162</v>
      </c>
      <c r="F31" s="14">
        <v>4344117</v>
      </c>
    </row>
    <row r="32" spans="1:6" ht="15" customHeight="1" x14ac:dyDescent="0.65">
      <c r="A32" s="2" t="s">
        <v>2</v>
      </c>
      <c r="B32" s="23" t="s">
        <v>30</v>
      </c>
      <c r="C32" s="12">
        <v>169.54</v>
      </c>
      <c r="D32" s="13">
        <v>0.31</v>
      </c>
      <c r="E32" s="14">
        <v>4917</v>
      </c>
      <c r="F32" s="14">
        <v>1395992</v>
      </c>
    </row>
    <row r="33" spans="1:6" ht="15" customHeight="1" x14ac:dyDescent="0.65">
      <c r="A33" s="2" t="s">
        <v>2</v>
      </c>
      <c r="B33" s="23" t="s">
        <v>31</v>
      </c>
      <c r="C33" s="12">
        <v>168.97</v>
      </c>
      <c r="D33" s="13">
        <v>0.52</v>
      </c>
      <c r="E33" s="14">
        <v>1549</v>
      </c>
      <c r="F33" s="14">
        <v>277298</v>
      </c>
    </row>
    <row r="34" spans="1:6" ht="15" customHeight="1" x14ac:dyDescent="0.65">
      <c r="A34" s="8"/>
      <c r="B34" s="21" t="s">
        <v>11</v>
      </c>
      <c r="C34" s="8"/>
      <c r="D34" s="8"/>
      <c r="E34" s="8"/>
      <c r="F34" s="8"/>
    </row>
    <row r="35" spans="1:6" ht="15" customHeight="1" x14ac:dyDescent="0.65">
      <c r="A35" s="9"/>
      <c r="B35" s="22" t="s">
        <v>32</v>
      </c>
      <c r="C35" s="11"/>
      <c r="D35" s="11"/>
      <c r="E35" s="11"/>
      <c r="F35" s="10"/>
    </row>
    <row r="36" spans="1:6" ht="15" customHeight="1" x14ac:dyDescent="0.65">
      <c r="A36" s="2" t="s">
        <v>2</v>
      </c>
      <c r="B36" s="23" t="s">
        <v>33</v>
      </c>
      <c r="C36" s="12">
        <v>169.58</v>
      </c>
      <c r="D36" s="13">
        <v>0.37</v>
      </c>
      <c r="E36" s="14">
        <v>3019</v>
      </c>
      <c r="F36" s="14">
        <v>1080734</v>
      </c>
    </row>
    <row r="37" spans="1:6" ht="15" customHeight="1" x14ac:dyDescent="0.65">
      <c r="A37" s="2" t="s">
        <v>2</v>
      </c>
      <c r="B37" s="23" t="s">
        <v>34</v>
      </c>
      <c r="C37" s="12">
        <v>170.15</v>
      </c>
      <c r="D37" s="13">
        <v>0.33</v>
      </c>
      <c r="E37" s="14">
        <v>4953</v>
      </c>
      <c r="F37" s="14">
        <v>1387033</v>
      </c>
    </row>
    <row r="38" spans="1:6" ht="15" customHeight="1" x14ac:dyDescent="0.65">
      <c r="A38" s="2" t="s">
        <v>2</v>
      </c>
      <c r="B38" s="23" t="s">
        <v>35</v>
      </c>
      <c r="C38" s="12">
        <v>170.28</v>
      </c>
      <c r="D38" s="13">
        <v>0.4</v>
      </c>
      <c r="E38" s="14">
        <v>3044</v>
      </c>
      <c r="F38" s="14">
        <v>833244</v>
      </c>
    </row>
    <row r="39" spans="1:6" ht="15" customHeight="1" x14ac:dyDescent="0.65">
      <c r="A39" s="2" t="s">
        <v>2</v>
      </c>
      <c r="B39" s="23" t="s">
        <v>36</v>
      </c>
      <c r="C39" s="12">
        <v>169.78</v>
      </c>
      <c r="D39" s="13">
        <v>0.5</v>
      </c>
      <c r="E39" s="14">
        <v>1623</v>
      </c>
      <c r="F39" s="14">
        <v>1037441</v>
      </c>
    </row>
    <row r="40" spans="1:6" ht="15" customHeight="1" x14ac:dyDescent="0.65">
      <c r="A40" s="2" t="s">
        <v>2</v>
      </c>
      <c r="B40" s="23" t="s">
        <v>37</v>
      </c>
      <c r="C40" s="12">
        <v>170.05</v>
      </c>
      <c r="D40" s="13">
        <v>0.41</v>
      </c>
      <c r="E40" s="14">
        <v>2526</v>
      </c>
      <c r="F40" s="14">
        <v>854245</v>
      </c>
    </row>
    <row r="41" spans="1:6" ht="15" customHeight="1" x14ac:dyDescent="0.65">
      <c r="A41" s="2" t="s">
        <v>2</v>
      </c>
      <c r="B41" s="23" t="s">
        <v>38</v>
      </c>
      <c r="C41" s="12">
        <v>170.52</v>
      </c>
      <c r="D41" s="13">
        <v>0.42</v>
      </c>
      <c r="E41" s="14">
        <v>2938</v>
      </c>
      <c r="F41" s="14">
        <v>562411</v>
      </c>
    </row>
    <row r="42" spans="1:6" ht="15" customHeight="1" x14ac:dyDescent="0.65">
      <c r="A42" s="2" t="s">
        <v>2</v>
      </c>
      <c r="B42" s="23" t="s">
        <v>39</v>
      </c>
      <c r="C42" s="12">
        <v>169.08</v>
      </c>
      <c r="D42" s="13">
        <v>0.51</v>
      </c>
      <c r="E42" s="14">
        <v>1525</v>
      </c>
      <c r="F42" s="14">
        <v>262299</v>
      </c>
    </row>
    <row r="43" spans="1:6" ht="15" customHeight="1" x14ac:dyDescent="0.65">
      <c r="A43" s="8"/>
      <c r="B43" s="21" t="s">
        <v>11</v>
      </c>
      <c r="C43" s="8"/>
      <c r="D43" s="8"/>
      <c r="E43" s="8"/>
      <c r="F43" s="8"/>
    </row>
    <row r="44" spans="1:6" ht="15" customHeight="1" x14ac:dyDescent="0.65">
      <c r="A44" s="9"/>
      <c r="B44" s="22" t="s">
        <v>40</v>
      </c>
      <c r="C44" s="11"/>
      <c r="D44" s="11"/>
      <c r="E44" s="11"/>
      <c r="F44" s="10"/>
    </row>
    <row r="45" spans="1:6" ht="15" customHeight="1" x14ac:dyDescent="0.65">
      <c r="A45" s="15"/>
      <c r="B45" s="24" t="s">
        <v>14</v>
      </c>
      <c r="C45" s="17"/>
      <c r="D45" s="17"/>
      <c r="E45" s="17"/>
      <c r="F45" s="16"/>
    </row>
    <row r="46" spans="1:6" ht="15" customHeight="1" x14ac:dyDescent="0.65">
      <c r="A46" s="2" t="s">
        <v>2</v>
      </c>
      <c r="B46" s="25" t="s">
        <v>17</v>
      </c>
      <c r="C46" s="12">
        <v>177.48</v>
      </c>
      <c r="D46" s="13">
        <v>0.57999999999999996</v>
      </c>
      <c r="E46" s="14">
        <v>854</v>
      </c>
      <c r="F46" s="14">
        <v>430144</v>
      </c>
    </row>
    <row r="47" spans="1:6" ht="15" customHeight="1" x14ac:dyDescent="0.65">
      <c r="A47" s="2" t="s">
        <v>2</v>
      </c>
      <c r="B47" s="25" t="s">
        <v>18</v>
      </c>
      <c r="C47" s="12">
        <v>178.28</v>
      </c>
      <c r="D47" s="13">
        <v>0.44</v>
      </c>
      <c r="E47" s="14">
        <v>1360</v>
      </c>
      <c r="F47" s="14">
        <v>506928</v>
      </c>
    </row>
    <row r="48" spans="1:6" ht="15" customHeight="1" x14ac:dyDescent="0.65">
      <c r="A48" s="2" t="s">
        <v>2</v>
      </c>
      <c r="B48" s="25" t="s">
        <v>19</v>
      </c>
      <c r="C48" s="12">
        <v>176.88</v>
      </c>
      <c r="D48" s="13">
        <v>0.4</v>
      </c>
      <c r="E48" s="14">
        <v>2056</v>
      </c>
      <c r="F48" s="14">
        <v>605964</v>
      </c>
    </row>
    <row r="49" spans="1:6" ht="15" customHeight="1" x14ac:dyDescent="0.65">
      <c r="A49" s="2" t="s">
        <v>2</v>
      </c>
      <c r="B49" s="25" t="s">
        <v>20</v>
      </c>
      <c r="C49" s="12">
        <v>175.72</v>
      </c>
      <c r="D49" s="13">
        <v>0.47</v>
      </c>
      <c r="E49" s="14">
        <v>1448</v>
      </c>
      <c r="F49" s="14">
        <v>499569</v>
      </c>
    </row>
    <row r="50" spans="1:6" ht="15" customHeight="1" x14ac:dyDescent="0.65">
      <c r="A50" s="2" t="s">
        <v>2</v>
      </c>
      <c r="B50" s="25" t="s">
        <v>21</v>
      </c>
      <c r="C50" s="12">
        <v>174.44</v>
      </c>
      <c r="D50" s="13">
        <v>0.44</v>
      </c>
      <c r="E50" s="14">
        <v>1407</v>
      </c>
      <c r="F50" s="14">
        <v>412634</v>
      </c>
    </row>
    <row r="51" spans="1:6" ht="15" customHeight="1" x14ac:dyDescent="0.65">
      <c r="A51" s="2" t="s">
        <v>2</v>
      </c>
      <c r="B51" s="25" t="s">
        <v>22</v>
      </c>
      <c r="C51" s="12">
        <v>173.31</v>
      </c>
      <c r="D51" s="13">
        <v>0.47</v>
      </c>
      <c r="E51" s="14">
        <v>1064</v>
      </c>
      <c r="F51" s="14">
        <v>274556</v>
      </c>
    </row>
    <row r="52" spans="1:6" ht="15" customHeight="1" x14ac:dyDescent="0.65">
      <c r="A52" s="2" t="s">
        <v>2</v>
      </c>
      <c r="B52" s="25" t="s">
        <v>23</v>
      </c>
      <c r="C52" s="12">
        <v>172.03</v>
      </c>
      <c r="D52" s="13">
        <v>0.56000000000000005</v>
      </c>
      <c r="E52" s="14">
        <v>701</v>
      </c>
      <c r="F52" s="14">
        <v>179390</v>
      </c>
    </row>
    <row r="53" spans="1:6" ht="15" customHeight="1" x14ac:dyDescent="0.65">
      <c r="A53" s="15"/>
      <c r="B53" s="24" t="s">
        <v>15</v>
      </c>
      <c r="C53" s="17"/>
      <c r="D53" s="17"/>
      <c r="E53" s="17"/>
      <c r="F53" s="16"/>
    </row>
    <row r="54" spans="1:6" ht="15" customHeight="1" x14ac:dyDescent="0.65">
      <c r="A54" s="2" t="s">
        <v>2</v>
      </c>
      <c r="B54" s="25" t="s">
        <v>17</v>
      </c>
      <c r="C54" s="12">
        <v>166.27</v>
      </c>
      <c r="D54" s="13">
        <v>0.5</v>
      </c>
      <c r="E54" s="14">
        <v>841</v>
      </c>
      <c r="F54" s="14">
        <v>414432</v>
      </c>
    </row>
    <row r="55" spans="1:6" ht="15" customHeight="1" x14ac:dyDescent="0.65">
      <c r="A55" s="2" t="s">
        <v>2</v>
      </c>
      <c r="B55" s="25" t="s">
        <v>18</v>
      </c>
      <c r="C55" s="12">
        <v>165.6</v>
      </c>
      <c r="D55" s="13">
        <v>0.38</v>
      </c>
      <c r="E55" s="14">
        <v>1660</v>
      </c>
      <c r="F55" s="14">
        <v>519977</v>
      </c>
    </row>
    <row r="56" spans="1:6" ht="15" customHeight="1" x14ac:dyDescent="0.65">
      <c r="A56" s="2" t="s">
        <v>2</v>
      </c>
      <c r="B56" s="25" t="s">
        <v>19</v>
      </c>
      <c r="C56" s="12">
        <v>165.23</v>
      </c>
      <c r="D56" s="13">
        <v>0.37</v>
      </c>
      <c r="E56" s="14">
        <v>2142</v>
      </c>
      <c r="F56" s="14">
        <v>594829</v>
      </c>
    </row>
    <row r="57" spans="1:6" ht="15" customHeight="1" x14ac:dyDescent="0.65">
      <c r="A57" s="2" t="s">
        <v>2</v>
      </c>
      <c r="B57" s="25" t="s">
        <v>20</v>
      </c>
      <c r="C57" s="12">
        <v>163.69</v>
      </c>
      <c r="D57" s="13">
        <v>0.38</v>
      </c>
      <c r="E57" s="14">
        <v>1724</v>
      </c>
      <c r="F57" s="14">
        <v>493249</v>
      </c>
    </row>
    <row r="58" spans="1:6" ht="15" customHeight="1" x14ac:dyDescent="0.65">
      <c r="A58" s="2" t="s">
        <v>2</v>
      </c>
      <c r="B58" s="25" t="s">
        <v>21</v>
      </c>
      <c r="C58" s="12">
        <v>163.21</v>
      </c>
      <c r="D58" s="13">
        <v>0.34</v>
      </c>
      <c r="E58" s="14">
        <v>1830</v>
      </c>
      <c r="F58" s="14">
        <v>421989</v>
      </c>
    </row>
    <row r="59" spans="1:6" ht="15" customHeight="1" x14ac:dyDescent="0.65">
      <c r="A59" s="2" t="s">
        <v>2</v>
      </c>
      <c r="B59" s="25" t="s">
        <v>22</v>
      </c>
      <c r="C59" s="12">
        <v>162.86000000000001</v>
      </c>
      <c r="D59" s="13">
        <v>0.41</v>
      </c>
      <c r="E59" s="14">
        <v>1462</v>
      </c>
      <c r="F59" s="14">
        <v>368248</v>
      </c>
    </row>
    <row r="60" spans="1:6" ht="15" customHeight="1" x14ac:dyDescent="0.65">
      <c r="A60" s="2" t="s">
        <v>2</v>
      </c>
      <c r="B60" s="25" t="s">
        <v>23</v>
      </c>
      <c r="C60" s="12">
        <v>161.49</v>
      </c>
      <c r="D60" s="13">
        <v>0.61</v>
      </c>
      <c r="E60" s="14">
        <v>1079</v>
      </c>
      <c r="F60" s="14">
        <v>295499</v>
      </c>
    </row>
    <row r="61" spans="1:6" ht="15" customHeight="1" x14ac:dyDescent="0.65">
      <c r="A61" s="8"/>
      <c r="B61" s="21" t="s">
        <v>11</v>
      </c>
      <c r="C61" s="8"/>
      <c r="D61" s="8"/>
      <c r="E61" s="8"/>
      <c r="F61" s="8"/>
    </row>
    <row r="62" spans="1:6" ht="15" customHeight="1" x14ac:dyDescent="0.65">
      <c r="A62" s="9"/>
      <c r="B62" s="22" t="s">
        <v>41</v>
      </c>
      <c r="C62" s="11"/>
      <c r="D62" s="11"/>
      <c r="E62" s="11"/>
      <c r="F62" s="10"/>
    </row>
    <row r="63" spans="1:6" ht="15" customHeight="1" x14ac:dyDescent="0.65">
      <c r="A63" s="15"/>
      <c r="B63" s="24" t="s">
        <v>14</v>
      </c>
      <c r="C63" s="17"/>
      <c r="D63" s="17"/>
      <c r="E63" s="17"/>
      <c r="F63" s="16"/>
    </row>
    <row r="64" spans="1:6" ht="15" customHeight="1" x14ac:dyDescent="0.65">
      <c r="A64" s="2" t="s">
        <v>2</v>
      </c>
      <c r="B64" s="25" t="s">
        <v>25</v>
      </c>
      <c r="C64" s="12">
        <v>171.91</v>
      </c>
      <c r="D64" s="13">
        <v>0.61</v>
      </c>
      <c r="E64" s="14">
        <v>947</v>
      </c>
      <c r="F64" s="14">
        <v>331062</v>
      </c>
    </row>
    <row r="65" spans="1:11" ht="15" customHeight="1" x14ac:dyDescent="0.65">
      <c r="A65" s="2" t="s">
        <v>2</v>
      </c>
      <c r="B65" s="25" t="s">
        <v>26</v>
      </c>
      <c r="C65" s="12">
        <v>175.83</v>
      </c>
      <c r="D65" s="13">
        <v>0.24</v>
      </c>
      <c r="E65" s="14">
        <v>4917</v>
      </c>
      <c r="F65" s="14">
        <v>1494972</v>
      </c>
    </row>
    <row r="66" spans="1:11" ht="15" customHeight="1" x14ac:dyDescent="0.65">
      <c r="A66" s="2" t="s">
        <v>2</v>
      </c>
      <c r="B66" s="25" t="s">
        <v>27</v>
      </c>
      <c r="C66" s="12">
        <v>177.67</v>
      </c>
      <c r="D66" s="13">
        <v>0.33</v>
      </c>
      <c r="E66" s="14">
        <v>2150</v>
      </c>
      <c r="F66" s="14">
        <v>644786</v>
      </c>
    </row>
    <row r="67" spans="1:11" ht="15" customHeight="1" x14ac:dyDescent="0.65">
      <c r="A67" s="15"/>
      <c r="B67" s="24" t="s">
        <v>15</v>
      </c>
      <c r="C67" s="17"/>
      <c r="D67" s="17"/>
      <c r="E67" s="17"/>
      <c r="F67" s="16"/>
    </row>
    <row r="68" spans="1:11" ht="15" customHeight="1" x14ac:dyDescent="0.65">
      <c r="A68" s="2" t="s">
        <v>2</v>
      </c>
      <c r="B68" s="25" t="s">
        <v>25</v>
      </c>
      <c r="C68" s="12">
        <v>161.77000000000001</v>
      </c>
      <c r="D68" s="13">
        <v>0.39</v>
      </c>
      <c r="E68" s="14">
        <v>2394</v>
      </c>
      <c r="F68" s="14">
        <v>663950</v>
      </c>
    </row>
    <row r="69" spans="1:11" ht="15" customHeight="1" x14ac:dyDescent="0.65">
      <c r="A69" s="2" t="s">
        <v>2</v>
      </c>
      <c r="B69" s="25" t="s">
        <v>26</v>
      </c>
      <c r="C69" s="12">
        <v>164.52</v>
      </c>
      <c r="D69" s="13">
        <v>0.19</v>
      </c>
      <c r="E69" s="14">
        <v>6469</v>
      </c>
      <c r="F69" s="14">
        <v>1749171</v>
      </c>
    </row>
    <row r="70" spans="1:11" ht="15" customHeight="1" x14ac:dyDescent="0.65">
      <c r="A70" s="2" t="s">
        <v>2</v>
      </c>
      <c r="B70" s="25" t="s">
        <v>27</v>
      </c>
      <c r="C70" s="12">
        <v>165.87</v>
      </c>
      <c r="D70" s="13">
        <v>0.51</v>
      </c>
      <c r="E70" s="14">
        <v>1001</v>
      </c>
      <c r="F70" s="14">
        <v>266927</v>
      </c>
    </row>
    <row r="71" spans="1:11" ht="15" customHeight="1" x14ac:dyDescent="0.65">
      <c r="A71" s="18"/>
      <c r="B71" s="26" t="s">
        <v>11</v>
      </c>
      <c r="C71" s="18"/>
      <c r="D71" s="18"/>
      <c r="E71" s="18"/>
      <c r="F71" s="18"/>
    </row>
    <row r="72" spans="1:11" ht="15" customHeight="1" x14ac:dyDescent="0.65">
      <c r="A72" s="19"/>
      <c r="B72" s="19" t="s">
        <v>42</v>
      </c>
      <c r="C72" s="19"/>
      <c r="D72" s="19"/>
      <c r="E72" s="19"/>
      <c r="F72" s="19"/>
      <c r="G72" s="19"/>
      <c r="H72" s="19"/>
      <c r="I72" s="19"/>
      <c r="J72" s="19"/>
      <c r="K72" s="19"/>
    </row>
    <row r="73" spans="1:11" ht="15" customHeight="1" x14ac:dyDescent="0.65">
      <c r="A73" s="19"/>
      <c r="B73" s="19" t="s">
        <v>43</v>
      </c>
      <c r="C73" s="19"/>
      <c r="D73" s="19"/>
      <c r="E73" s="19"/>
      <c r="F73" s="19"/>
      <c r="G73" s="19"/>
      <c r="H73" s="19"/>
      <c r="I73" s="19"/>
      <c r="J73" s="19"/>
      <c r="K73" s="19"/>
    </row>
    <row r="74" spans="1:11" ht="15" customHeight="1" x14ac:dyDescent="0.65">
      <c r="A74" s="19"/>
      <c r="B74" s="19" t="s">
        <v>11</v>
      </c>
      <c r="C74" s="19"/>
      <c r="D74" s="19"/>
      <c r="E74" s="19"/>
      <c r="F74" s="19"/>
      <c r="G74" s="19"/>
      <c r="H74" s="19"/>
      <c r="I74" s="19"/>
      <c r="J74" s="19"/>
      <c r="K74" s="19"/>
    </row>
    <row r="75" spans="1:11" ht="15" customHeight="1" x14ac:dyDescent="0.65">
      <c r="A75" s="19"/>
      <c r="B75" s="19" t="s">
        <v>44</v>
      </c>
      <c r="C75" s="19"/>
      <c r="D75" s="19"/>
      <c r="E75" s="19"/>
      <c r="F75" s="19"/>
      <c r="G75" s="19"/>
      <c r="H75" s="19"/>
      <c r="I75" s="19"/>
      <c r="J75" s="19"/>
      <c r="K75" s="19"/>
    </row>
    <row r="76" spans="1:11" ht="15" customHeight="1" x14ac:dyDescent="0.65">
      <c r="A76" s="19"/>
      <c r="B76" s="19" t="s">
        <v>45</v>
      </c>
      <c r="C76" s="19"/>
      <c r="D76" s="19"/>
      <c r="E76" s="19"/>
      <c r="F76" s="19"/>
      <c r="G76" s="19"/>
      <c r="H76" s="19"/>
      <c r="I76" s="19"/>
      <c r="J76" s="19"/>
      <c r="K76" s="19"/>
    </row>
    <row r="77" spans="1:11" ht="15" customHeight="1" x14ac:dyDescent="0.65">
      <c r="A77" s="19"/>
      <c r="B77" s="19" t="s">
        <v>46</v>
      </c>
      <c r="C77" s="19"/>
      <c r="D77" s="19"/>
      <c r="E77" s="19"/>
      <c r="F77" s="19"/>
      <c r="G77" s="19"/>
      <c r="H77" s="19"/>
      <c r="I77" s="19"/>
      <c r="J77" s="19"/>
      <c r="K77" s="19"/>
    </row>
  </sheetData>
  <mergeCells count="8">
    <mergeCell ref="A8:B8"/>
    <mergeCell ref="A9:F9"/>
    <mergeCell ref="A1:K1"/>
    <mergeCell ref="A2:K2"/>
    <mergeCell ref="A4:K4"/>
    <mergeCell ref="A5:K5"/>
    <mergeCell ref="A7:B7"/>
    <mergeCell ref="C7:D7"/>
  </mergeCells>
  <pageMargins left="0.5" right="0.5" top="0.5" bottom="0.5" header="0.4921259845" footer="0.5"/>
  <pageSetup paperSize="9" fitToHeight="2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 By Birthyear LEFT</vt:lpstr>
      <vt:lpstr>Overview By Birthyear MID</vt:lpstr>
      <vt:lpstr>Overview By Birthyear RIGHT</vt:lpstr>
      <vt:lpstr>Overview</vt:lpstr>
      <vt:lpstr>2022</vt:lpstr>
      <vt:lpstr>2017</vt:lpstr>
      <vt:lpstr>2012</vt:lpstr>
      <vt:lpstr>2007</vt:lpstr>
      <vt:lpstr>2002</vt:lpstr>
      <vt:lpstr>1997</vt:lpstr>
      <vt:lpstr>1992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 Jotzu</dc:creator>
  <cp:lastModifiedBy>Gregor Jotzu</cp:lastModifiedBy>
  <dcterms:created xsi:type="dcterms:W3CDTF">2024-01-16T15:35:49Z</dcterms:created>
  <dcterms:modified xsi:type="dcterms:W3CDTF">2025-12-05T14:47:58Z</dcterms:modified>
</cp:coreProperties>
</file>