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/>
  <mc:AlternateContent xmlns:mc="http://schemas.openxmlformats.org/markup-compatibility/2006">
    <mc:Choice Requires="x15">
      <x15ac:absPath xmlns:x15ac="http://schemas.microsoft.com/office/spreadsheetml/2010/11/ac" url="/Users/ludovicblanc/switchdrive/EPFL/PHD/Teaching/2024/Fundamentals of VLSI Design/logical_effort exercise/"/>
    </mc:Choice>
  </mc:AlternateContent>
  <xr:revisionPtr revIDLastSave="0" documentId="13_ncr:1_{CF84D4C7-5E56-5A43-A33F-A7863B23A51D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C10" i="1"/>
  <c r="L14" i="1"/>
  <c r="C21" i="1"/>
  <c r="C11" i="1"/>
  <c r="D11" i="1"/>
  <c r="E11" i="1"/>
  <c r="F11" i="1"/>
  <c r="G11" i="1"/>
  <c r="H11" i="1"/>
  <c r="J11" i="1"/>
  <c r="K11" i="1"/>
  <c r="I11" i="1"/>
  <c r="L11" i="1"/>
  <c r="G16" i="1" l="1"/>
  <c r="D13" i="1"/>
  <c r="E13" i="1"/>
  <c r="F13" i="1"/>
  <c r="F16" i="1" s="1"/>
  <c r="I13" i="1"/>
  <c r="J13" i="1"/>
  <c r="K13" i="1"/>
  <c r="C13" i="1"/>
  <c r="C16" i="1" s="1"/>
  <c r="H16" i="1"/>
  <c r="I16" i="1" l="1"/>
  <c r="K16" i="1"/>
  <c r="E16" i="1"/>
  <c r="J16" i="1"/>
  <c r="D16" i="1"/>
  <c r="C23" i="1"/>
  <c r="C24" i="1"/>
  <c r="C25" i="1"/>
  <c r="C17" i="1" l="1"/>
  <c r="C22" i="1"/>
  <c r="C26" i="1" s="1"/>
  <c r="D12" i="1" l="1"/>
  <c r="E12" i="1" s="1"/>
  <c r="F12" i="1" s="1"/>
  <c r="G12" i="1" s="1"/>
  <c r="H12" i="1" s="1"/>
  <c r="I12" i="1" l="1"/>
  <c r="J12" i="1" l="1"/>
  <c r="K12" i="1" l="1"/>
</calcChain>
</file>

<file path=xl/sharedStrings.xml><?xml version="1.0" encoding="utf-8"?>
<sst xmlns="http://schemas.openxmlformats.org/spreadsheetml/2006/main" count="39" uniqueCount="31">
  <si>
    <t>Calculate Logical Effort Delays/Sizing</t>
  </si>
  <si>
    <t>Stage</t>
  </si>
  <si>
    <t>GateType</t>
  </si>
  <si>
    <t>Gamma</t>
  </si>
  <si>
    <t>Multiplicity</t>
  </si>
  <si>
    <t>Beta</t>
  </si>
  <si>
    <t>g</t>
  </si>
  <si>
    <t>INV</t>
  </si>
  <si>
    <t>p</t>
  </si>
  <si>
    <t>LOAD</t>
  </si>
  <si>
    <t>N-STAGES</t>
  </si>
  <si>
    <t>f</t>
  </si>
  <si>
    <t>H</t>
  </si>
  <si>
    <t>G</t>
  </si>
  <si>
    <t>B</t>
  </si>
  <si>
    <t>NONE</t>
  </si>
  <si>
    <t>b</t>
  </si>
  <si>
    <t>Dmin</t>
  </si>
  <si>
    <t>GAMMA</t>
  </si>
  <si>
    <t>D(GAMMA)=</t>
  </si>
  <si>
    <t>Additional cap [CINV]</t>
  </si>
  <si>
    <t>Legends</t>
  </si>
  <si>
    <t>Automatically Computed</t>
  </si>
  <si>
    <t>To be filled</t>
  </si>
  <si>
    <t>to Fix size and wire capacitance in Cinv</t>
  </si>
  <si>
    <t>Automatically Computed for fixed size</t>
  </si>
  <si>
    <t xml:space="preserve">To have multiple calculator: </t>
  </si>
  <si>
    <t>right click on the sheet named "Template"</t>
  </si>
  <si>
    <t>Select: Move or Copy</t>
  </si>
  <si>
    <t>Then Tick create copy</t>
  </si>
  <si>
    <t>and rename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</si>
</sst>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0" xfId="0" applyFill="1"/>
    <xf numFmtId="0" fontId="0" fillId="4" borderId="0" xfId="0" applyFill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2" borderId="5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textRotation="90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textRotation="90" wrapText="1"/>
    </xf>
    <xf numFmtId="0" fontId="1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0" fillId="5" borderId="5" xfId="0" applyFill="1" applyBorder="1"/>
    <xf numFmtId="0" fontId="0" fillId="4" borderId="5" xfId="0" applyFill="1" applyBorder="1"/>
    <xf numFmtId="0" fontId="0" fillId="3" borderId="5" xfId="0" applyFill="1" applyBorder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/>
    <xf numFmtId="0" fontId="1" fillId="0" borderId="8" xfId="0" applyFont="1" applyBorder="1"/>
    <xf numFmtId="0" fontId="0" fillId="5" borderId="5" xfId="0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4"/>
  <sheetViews>
    <sheetView tabSelected="1" topLeftCell="A6" zoomScale="171" workbookViewId="0">
      <selection activeCell="F11" sqref="F11"/>
    </sheetView>
  </sheetViews>
  <sheetFormatPr baseColWidth="10" defaultColWidth="8.83203125" defaultRowHeight="15" x14ac:dyDescent="0.2"/>
  <cols>
    <col min="2" max="2" width="13.6640625" customWidth="1"/>
    <col min="4" max="4" width="12.33203125" customWidth="1"/>
    <col min="11" max="11" width="9" customWidth="1"/>
    <col min="12" max="12" width="9.1640625" style="2"/>
  </cols>
  <sheetData>
    <row r="2" spans="1:12" ht="19" x14ac:dyDescent="0.25">
      <c r="B2" s="1" t="s">
        <v>0</v>
      </c>
    </row>
    <row r="4" spans="1:12" x14ac:dyDescent="0.2">
      <c r="B4" s="18" t="s">
        <v>5</v>
      </c>
      <c r="C4" s="34">
        <v>2.5</v>
      </c>
    </row>
    <row r="6" spans="1:12" x14ac:dyDescent="0.2">
      <c r="B6" s="15" t="s">
        <v>1</v>
      </c>
      <c r="C6" s="38">
        <v>1</v>
      </c>
      <c r="D6" s="38">
        <v>2</v>
      </c>
      <c r="E6" s="38">
        <v>3</v>
      </c>
      <c r="F6" s="38">
        <v>4</v>
      </c>
      <c r="G6" s="38">
        <v>5</v>
      </c>
      <c r="H6" s="38">
        <v>6</v>
      </c>
      <c r="I6" s="38">
        <v>7</v>
      </c>
      <c r="J6" s="38">
        <v>8</v>
      </c>
      <c r="K6" s="38">
        <v>9</v>
      </c>
      <c r="L6" s="19" t="s">
        <v>9</v>
      </c>
    </row>
    <row r="7" spans="1:12" x14ac:dyDescent="0.2">
      <c r="B7" s="16"/>
    </row>
    <row r="8" spans="1:12" x14ac:dyDescent="0.2">
      <c r="B8" s="21" t="s">
        <v>2</v>
      </c>
      <c r="C8" s="14" t="s">
        <v>7</v>
      </c>
      <c r="D8" s="14" t="s">
        <v>7</v>
      </c>
      <c r="E8" s="14" t="s">
        <v>7</v>
      </c>
      <c r="F8" s="14" t="s">
        <v>7</v>
      </c>
      <c r="G8" s="14" t="s">
        <v>7</v>
      </c>
      <c r="H8" s="14" t="s">
        <v>7</v>
      </c>
      <c r="I8" s="14" t="s">
        <v>7</v>
      </c>
      <c r="J8" s="14" t="s">
        <v>7</v>
      </c>
      <c r="K8" s="14" t="s">
        <v>15</v>
      </c>
      <c r="L8" s="3" t="s">
        <v>7</v>
      </c>
    </row>
    <row r="9" spans="1:12" x14ac:dyDescent="0.2">
      <c r="B9" s="21" t="s">
        <v>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 s="37">
        <v>1</v>
      </c>
    </row>
    <row r="10" spans="1:12" ht="15" customHeight="1" x14ac:dyDescent="0.2">
      <c r="A10" s="20"/>
      <c r="B10" s="21" t="s">
        <v>6</v>
      </c>
      <c r="C10" s="4">
        <f>IF(C$8="INV", 1+$C$4,IF(C$8="NAND",2+$C$4,IF(C$8="NOR",1+2*$C$4,(1+$C$4))))/(1+$C$4)</f>
        <v>1</v>
      </c>
      <c r="D10" s="4">
        <f t="shared" ref="D10:L10" si="0">IF(D$8="INV", 1+$C$4,IF(D$8="NAND",2+$C$4,IF(D$8="NOR",1+2*$C$4,(1+$C$4))))/(1+$C$4)</f>
        <v>1</v>
      </c>
      <c r="E10" s="4">
        <f t="shared" si="0"/>
        <v>1</v>
      </c>
      <c r="F10" s="4">
        <f t="shared" si="0"/>
        <v>1</v>
      </c>
      <c r="G10" s="4">
        <f t="shared" si="0"/>
        <v>1</v>
      </c>
      <c r="H10" s="4">
        <f t="shared" si="0"/>
        <v>1</v>
      </c>
      <c r="I10" s="4">
        <f t="shared" si="0"/>
        <v>1</v>
      </c>
      <c r="J10" s="4">
        <f t="shared" si="0"/>
        <v>1</v>
      </c>
      <c r="K10" s="4">
        <f t="shared" si="0"/>
        <v>1</v>
      </c>
      <c r="L10" s="4">
        <f t="shared" si="0"/>
        <v>1</v>
      </c>
    </row>
    <row r="11" spans="1:12" ht="16" thickBot="1" x14ac:dyDescent="0.25">
      <c r="A11" s="17"/>
      <c r="B11" s="21" t="s">
        <v>8</v>
      </c>
      <c r="C11" s="4">
        <f t="shared" ref="C11:H11" si="1">IF(C$8="INV", 1,IF(C$8="NAND",(2*$C$4+2)/(1+$C$4),IF(C$8="NOR",(2*$C$4+2)/(1+$C$4),0)))</f>
        <v>1</v>
      </c>
      <c r="D11" s="4">
        <f t="shared" si="1"/>
        <v>1</v>
      </c>
      <c r="E11" s="4">
        <f t="shared" si="1"/>
        <v>1</v>
      </c>
      <c r="F11" s="4">
        <f t="shared" si="1"/>
        <v>1</v>
      </c>
      <c r="G11" s="4">
        <f t="shared" si="1"/>
        <v>1</v>
      </c>
      <c r="H11" s="4">
        <f t="shared" si="1"/>
        <v>1</v>
      </c>
      <c r="I11" s="4">
        <f>IF(I$8="INV", 1,IF(I$8="NAND",(2*$C$4+2)/(1+$C$4),IF(I$8="NOR",(2*$C$4+2)/(1+$C$4),0)))</f>
        <v>1</v>
      </c>
      <c r="J11" s="4">
        <f t="shared" ref="J11:K11" si="2">IF(J$8="INV", 1,IF(J$8="NAND",(2*$C$4+2)/(1+$C$4),IF(J$8="NOR",(2*$C$4+2)/(1+$C$4),0)))</f>
        <v>1</v>
      </c>
      <c r="K11" s="4">
        <f t="shared" si="2"/>
        <v>0</v>
      </c>
      <c r="L11" s="2">
        <f>IF(L$8="INV", 1,IF(L$8="NAND",2,IF(L$8="NOR",1,0)))</f>
        <v>1</v>
      </c>
    </row>
    <row r="12" spans="1:12" ht="16" thickBot="1" x14ac:dyDescent="0.25">
      <c r="A12" s="17"/>
      <c r="B12" s="21" t="s">
        <v>3</v>
      </c>
      <c r="C12" s="35">
        <v>1</v>
      </c>
      <c r="D12" s="5">
        <f t="shared" ref="D12:K12" si="3">$C$22*C12/(C13*D10)</f>
        <v>1</v>
      </c>
      <c r="E12" s="6">
        <f t="shared" si="3"/>
        <v>1</v>
      </c>
      <c r="F12" s="6">
        <f t="shared" si="3"/>
        <v>1</v>
      </c>
      <c r="G12" s="6">
        <f t="shared" si="3"/>
        <v>1</v>
      </c>
      <c r="H12" s="6">
        <f t="shared" si="3"/>
        <v>1</v>
      </c>
      <c r="I12" s="6">
        <f t="shared" si="3"/>
        <v>1</v>
      </c>
      <c r="J12" s="6">
        <f t="shared" si="3"/>
        <v>1</v>
      </c>
      <c r="K12" s="7">
        <f t="shared" si="3"/>
        <v>1</v>
      </c>
      <c r="L12">
        <v>1</v>
      </c>
    </row>
    <row r="13" spans="1:12" ht="16" thickBot="1" x14ac:dyDescent="0.25">
      <c r="A13" s="17"/>
      <c r="B13" s="21" t="s">
        <v>16</v>
      </c>
      <c r="C13" s="36">
        <f>IF(C8="NONE",1,D9)</f>
        <v>1</v>
      </c>
      <c r="D13" s="36">
        <f t="shared" ref="D13:J13" si="4">IF(D8="NONE",1,E9)</f>
        <v>1</v>
      </c>
      <c r="E13" s="36">
        <f t="shared" si="4"/>
        <v>1</v>
      </c>
      <c r="F13" s="36">
        <f t="shared" si="4"/>
        <v>1</v>
      </c>
      <c r="G13" s="36">
        <v>1</v>
      </c>
      <c r="H13" s="36">
        <v>1</v>
      </c>
      <c r="I13" s="36">
        <f t="shared" si="4"/>
        <v>1</v>
      </c>
      <c r="J13" s="36">
        <f t="shared" si="4"/>
        <v>1</v>
      </c>
      <c r="K13" s="36">
        <f>IF(K8="NONE",1,L9)</f>
        <v>1</v>
      </c>
    </row>
    <row r="14" spans="1:12" ht="16" thickBot="1" x14ac:dyDescent="0.25">
      <c r="A14" s="17"/>
      <c r="B14" s="21" t="s">
        <v>18</v>
      </c>
      <c r="C14" s="9">
        <v>1</v>
      </c>
      <c r="D14" s="10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2"/>
      <c r="L14" s="4">
        <f>L12</f>
        <v>1</v>
      </c>
    </row>
    <row r="15" spans="1:12" x14ac:dyDescent="0.2">
      <c r="B15" s="21" t="s">
        <v>20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/>
    </row>
    <row r="16" spans="1:12" x14ac:dyDescent="0.2">
      <c r="B16" s="22"/>
      <c r="C16" s="8">
        <f t="shared" ref="C16" si="5">(IF(D8="NONE",$L10,D10)/C10)*(IF(D8="NONE",$L9*$L14*C10*C13+C15,D9*D14*C10*C13+C15)/C14)</f>
        <v>1</v>
      </c>
      <c r="D16" s="8">
        <f t="shared" ref="D16" si="6">(IF(E8="NONE",$L10,E10)/D10)*(IF(E8="NONE",$L9*$L14*D10*D13+D15,E9*E14*D10*D13+D15)/D14)</f>
        <v>1</v>
      </c>
      <c r="E16" s="8">
        <f t="shared" ref="E16" si="7">(IF(F8="NONE",$L10,F10)/E10)*(IF(F8="NONE",$L9*$L14*E10*E13+E15,F9*F14*E10*E13+E15)/E14)</f>
        <v>1</v>
      </c>
      <c r="F16" s="8">
        <f t="shared" ref="F16" si="8">(IF(G8="NONE",$L10,G10)/F10)*(IF(G8="NONE",$L9*$L14*F10*F13+F15,G9*G14*F10*F13+F15)/F14)</f>
        <v>1</v>
      </c>
      <c r="G16" s="8">
        <f>(IF(H8="NONE",$L10,H10)/G10)*(IF(H8="NONE",$L9*$L14*G10*G13+G15,H9*H14*G10*G13+G15)/G14)</f>
        <v>1</v>
      </c>
      <c r="H16" s="8">
        <f t="shared" ref="H16:K16" si="9">(IF(I8="NONE",$L10,I10)/H10)*(IF(I8="NONE",$L9*$L14*H10*H13+H15,I9*I14*H10*H13+H15)/H14)</f>
        <v>1</v>
      </c>
      <c r="I16" s="8">
        <f t="shared" si="9"/>
        <v>1</v>
      </c>
      <c r="J16" s="8">
        <f t="shared" si="9"/>
        <v>1</v>
      </c>
      <c r="K16" s="8" t="e">
        <f t="shared" si="9"/>
        <v>#DIV/0!</v>
      </c>
    </row>
    <row r="17" spans="2:10" x14ac:dyDescent="0.2">
      <c r="B17" s="21" t="s">
        <v>19</v>
      </c>
      <c r="C17" s="8">
        <f>SUM(C11:K11)+SUMIF(C8:K8,"&lt;&gt;NONE",C16:K16)</f>
        <v>16</v>
      </c>
    </row>
    <row r="20" spans="2:10" x14ac:dyDescent="0.2">
      <c r="E20" s="33" t="s">
        <v>21</v>
      </c>
      <c r="F20" s="32"/>
      <c r="G20" s="26"/>
      <c r="H20" s="26"/>
      <c r="I20" s="26"/>
      <c r="J20" s="27"/>
    </row>
    <row r="21" spans="2:10" x14ac:dyDescent="0.2">
      <c r="B21" s="18" t="s">
        <v>10</v>
      </c>
      <c r="C21" s="13">
        <f>COUNTIF(C8:K8,"&lt;&gt;NONE")</f>
        <v>8</v>
      </c>
      <c r="E21" s="2"/>
      <c r="J21" s="28"/>
    </row>
    <row r="22" spans="2:10" x14ac:dyDescent="0.2">
      <c r="B22" s="18" t="s">
        <v>11</v>
      </c>
      <c r="C22" s="13">
        <f>POWER(C23*C24*C25,1/C21)</f>
        <v>1</v>
      </c>
      <c r="E22" s="2"/>
      <c r="F22" s="13"/>
      <c r="G22" t="s">
        <v>22</v>
      </c>
      <c r="J22" s="28"/>
    </row>
    <row r="23" spans="2:10" x14ac:dyDescent="0.2">
      <c r="B23" s="18" t="s">
        <v>12</v>
      </c>
      <c r="C23" s="13">
        <f>(L9*L10*L12)/(C10*C12)</f>
        <v>1</v>
      </c>
      <c r="E23" s="2"/>
      <c r="F23" s="23"/>
      <c r="G23" t="s">
        <v>23</v>
      </c>
      <c r="J23" s="28"/>
    </row>
    <row r="24" spans="2:10" x14ac:dyDescent="0.2">
      <c r="B24" s="18" t="s">
        <v>13</v>
      </c>
      <c r="C24" s="13">
        <f>PRODUCT(C10:K10)</f>
        <v>1</v>
      </c>
      <c r="E24" s="2"/>
      <c r="F24" s="24"/>
      <c r="G24" t="s">
        <v>24</v>
      </c>
      <c r="J24" s="28"/>
    </row>
    <row r="25" spans="2:10" x14ac:dyDescent="0.2">
      <c r="B25" s="18" t="s">
        <v>14</v>
      </c>
      <c r="C25" s="13">
        <f>PRODUCT(C13:K13)</f>
        <v>1</v>
      </c>
      <c r="E25" s="2"/>
      <c r="F25" s="25"/>
      <c r="G25" t="s">
        <v>25</v>
      </c>
      <c r="J25" s="28"/>
    </row>
    <row r="26" spans="2:10" x14ac:dyDescent="0.2">
      <c r="B26" s="18" t="s">
        <v>17</v>
      </c>
      <c r="C26" s="13">
        <f>SUM(C11:K11)+C21*C22</f>
        <v>16</v>
      </c>
      <c r="E26" s="29"/>
      <c r="F26" s="30"/>
      <c r="G26" s="30"/>
      <c r="H26" s="30"/>
      <c r="I26" s="30"/>
      <c r="J26" s="31"/>
    </row>
    <row r="30" spans="2:10" x14ac:dyDescent="0.2">
      <c r="B30" t="s">
        <v>26</v>
      </c>
    </row>
    <row r="31" spans="2:10" x14ac:dyDescent="0.2">
      <c r="C31" t="s">
        <v>27</v>
      </c>
    </row>
    <row r="32" spans="2:10" x14ac:dyDescent="0.2">
      <c r="C32" t="s">
        <v>28</v>
      </c>
    </row>
    <row r="33" spans="3:3" x14ac:dyDescent="0.2">
      <c r="C33" t="s">
        <v>29</v>
      </c>
    </row>
    <row r="34" spans="3:3" x14ac:dyDescent="0.2">
      <c r="C34" t="s">
        <v>30</v>
      </c>
    </row>
  </sheetData>
  <conditionalFormatting sqref="C8:K8">
    <cfRule type="containsText" dxfId="4" priority="2" operator="containsText" text="NONE">
      <formula>NOT(ISERROR(SEARCH("NONE",C8)))</formula>
    </cfRule>
    <cfRule type="cellIs" dxfId="3" priority="3" operator="equal">
      <formula>"""NONE"""</formula>
    </cfRule>
    <cfRule type="cellIs" dxfId="2" priority="4" operator="equal">
      <formula>"""NONE"""</formula>
    </cfRule>
  </conditionalFormatting>
  <conditionalFormatting sqref="D12">
    <cfRule type="containsText" dxfId="1" priority="5" operator="containsText" text="NONE">
      <formula>NOT(ISERROR(SEARCH("NONE",D12)))</formula>
    </cfRule>
  </conditionalFormatting>
  <conditionalFormatting sqref="D14">
    <cfRule type="containsText" dxfId="0" priority="1" operator="containsText" text="NONE">
      <formula>NOT(ISERROR(SEARCH("NONE",D14)))</formula>
    </cfRule>
  </conditionalFormatting>
  <dataValidations disablePrompts="1" count="1">
    <dataValidation type="list" allowBlank="1" showInputMessage="1" showErrorMessage="1" sqref="C8:L8" xr:uid="{2D811E14-E47F-439C-946C-A7C1F5A508A6}">
      <formula1>"INV,NAND,NOR,NONE"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Burg</dc:creator>
  <cp:lastModifiedBy>Ludovic Blanc</cp:lastModifiedBy>
  <dcterms:created xsi:type="dcterms:W3CDTF">2015-06-05T18:17:20Z</dcterms:created>
  <dcterms:modified xsi:type="dcterms:W3CDTF">2024-11-14T21:09:16Z</dcterms:modified>
</cp:coreProperties>
</file>